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diaz\Documents\ADMINISTRACION SIGI\VARIOS\PENDIENTES\RT\"/>
    </mc:Choice>
  </mc:AlternateContent>
  <bookViews>
    <workbookView xWindow="0" yWindow="0" windowWidth="28800" windowHeight="10515" firstSheet="2" activeTab="2"/>
  </bookViews>
  <sheets>
    <sheet name="CALIBRACIÓN DEL CUERPO RVC" sheetId="1" state="hidden" r:id="rId1"/>
    <sheet name="VERIFICACIÓN DE ESCALA" sheetId="2" state="hidden" r:id="rId2"/>
    <sheet name="RT03-F14" sheetId="3" r:id="rId3"/>
  </sheets>
  <externalReferences>
    <externalReference r:id="rId4"/>
  </externalReferences>
  <definedNames>
    <definedName name="_xlnm.Print_Area" localSheetId="0">'CALIBRACIÓN DEL CUERPO RVC'!$A$1:$R$202</definedName>
    <definedName name="_xlnm.Print_Titles" localSheetId="2">'RT03-F14'!$1:$3</definedName>
    <definedName name="Vrvc">'CALIBRACIÓN DEL CUERPO RVC'!$K$63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43" i="3" l="1"/>
  <c r="O52" i="2"/>
  <c r="J138" i="3"/>
  <c r="J137" i="3"/>
  <c r="J136" i="3"/>
  <c r="C138" i="3"/>
  <c r="G138" i="3"/>
  <c r="G137" i="3"/>
  <c r="E138" i="3"/>
  <c r="E137" i="3"/>
  <c r="E136" i="3"/>
  <c r="G136" i="3"/>
  <c r="G127" i="3"/>
  <c r="H126" i="3"/>
  <c r="C126" i="3"/>
  <c r="E66" i="3"/>
  <c r="E65" i="3"/>
  <c r="E61" i="3"/>
  <c r="E60" i="3"/>
  <c r="E59" i="3"/>
  <c r="E58" i="3"/>
  <c r="E57" i="3"/>
  <c r="H24" i="3"/>
  <c r="D24" i="3"/>
  <c r="D20" i="3"/>
  <c r="D18" i="3"/>
  <c r="D16" i="3"/>
  <c r="D14" i="3"/>
  <c r="D12" i="3"/>
  <c r="H128" i="3"/>
  <c r="G128" i="3"/>
  <c r="H127" i="3"/>
  <c r="E64" i="3"/>
  <c r="E63" i="3"/>
  <c r="E62" i="3"/>
  <c r="D94" i="1" l="1"/>
  <c r="F98" i="1"/>
  <c r="F93" i="1"/>
  <c r="F88" i="1"/>
  <c r="D83" i="1"/>
  <c r="E84" i="1"/>
  <c r="K24" i="2" l="1"/>
  <c r="K23" i="2"/>
  <c r="L20" i="1"/>
  <c r="K21" i="2"/>
  <c r="J22" i="2"/>
  <c r="J21" i="2"/>
  <c r="F19" i="2"/>
  <c r="C21" i="2" s="1"/>
  <c r="F20" i="2"/>
  <c r="K27" i="2"/>
  <c r="C22" i="2" l="1"/>
  <c r="G48" i="2" l="1"/>
  <c r="I49" i="2"/>
  <c r="I48" i="2"/>
  <c r="H47" i="2"/>
  <c r="I47" i="2"/>
  <c r="I45" i="2"/>
  <c r="G47" i="2"/>
  <c r="E47" i="2"/>
  <c r="L45" i="2"/>
  <c r="J45" i="2"/>
  <c r="H45" i="2"/>
  <c r="G45" i="2"/>
  <c r="E45" i="2"/>
  <c r="D43" i="2"/>
  <c r="K31" i="2"/>
  <c r="K29" i="2"/>
  <c r="J44" i="2" s="1"/>
  <c r="J47" i="2"/>
  <c r="I44" i="2"/>
  <c r="G44" i="2"/>
  <c r="E44" i="2"/>
  <c r="P20" i="2"/>
  <c r="P19" i="2"/>
  <c r="K33" i="2"/>
  <c r="G43" i="2"/>
  <c r="E43" i="2"/>
  <c r="H43" i="2" l="1"/>
  <c r="C15" i="2"/>
  <c r="L43" i="2" l="1"/>
  <c r="N43" i="2" s="1"/>
  <c r="P18" i="2" l="1"/>
  <c r="D44" i="2" s="1"/>
  <c r="L18" i="2"/>
  <c r="H44" i="2" s="1"/>
  <c r="L44" i="2" s="1"/>
  <c r="N44" i="2" s="1"/>
  <c r="E200" i="1" l="1"/>
  <c r="F195" i="1"/>
  <c r="F194" i="1"/>
  <c r="F192" i="1"/>
  <c r="F191" i="1"/>
  <c r="F190" i="1"/>
  <c r="F187" i="1"/>
  <c r="F184" i="1"/>
  <c r="F185" i="1"/>
  <c r="F183" i="1"/>
  <c r="F171" i="1"/>
  <c r="I85" i="1"/>
  <c r="I84" i="1"/>
  <c r="G179" i="1"/>
  <c r="G174" i="1"/>
  <c r="G171" i="1"/>
  <c r="G168" i="1"/>
  <c r="E194" i="1"/>
  <c r="E193" i="1"/>
  <c r="E191" i="1"/>
  <c r="E190" i="1"/>
  <c r="E185" i="1"/>
  <c r="E184" i="1"/>
  <c r="E179" i="1"/>
  <c r="E178" i="1"/>
  <c r="E176" i="1"/>
  <c r="E174" i="1"/>
  <c r="E173" i="1"/>
  <c r="E171" i="1"/>
  <c r="E87" i="1"/>
  <c r="E90" i="1"/>
  <c r="G173" i="1"/>
  <c r="G175" i="1"/>
  <c r="G176" i="1"/>
  <c r="G178" i="1"/>
  <c r="H179" i="1"/>
  <c r="G180" i="1"/>
  <c r="E181" i="1"/>
  <c r="G181" i="1"/>
  <c r="H173" i="1" l="1"/>
  <c r="H178" i="1"/>
  <c r="H181" i="1"/>
  <c r="H174" i="1"/>
  <c r="H176" i="1"/>
  <c r="E168" i="1"/>
  <c r="G194" i="1"/>
  <c r="G193" i="1"/>
  <c r="G192" i="1"/>
  <c r="G191" i="1"/>
  <c r="G190" i="1"/>
  <c r="I187" i="1"/>
  <c r="G185" i="1"/>
  <c r="G184" i="1"/>
  <c r="G183" i="1"/>
  <c r="K171" i="1"/>
  <c r="H171" i="1"/>
  <c r="K169" i="1"/>
  <c r="I169" i="1"/>
  <c r="G169" i="1"/>
  <c r="K168" i="1"/>
  <c r="I168" i="1"/>
  <c r="P161" i="1"/>
  <c r="O161" i="1"/>
  <c r="P157" i="1"/>
  <c r="O155" i="1"/>
  <c r="P153" i="1"/>
  <c r="O153" i="1"/>
  <c r="O147" i="1"/>
  <c r="H138" i="1"/>
  <c r="H137" i="1"/>
  <c r="H136" i="1"/>
  <c r="J131" i="1"/>
  <c r="D131" i="1"/>
  <c r="M130" i="1"/>
  <c r="G130" i="1"/>
  <c r="M129" i="1"/>
  <c r="G129" i="1"/>
  <c r="M128" i="1"/>
  <c r="G128" i="1"/>
  <c r="I43" i="2"/>
  <c r="H194" i="1" l="1"/>
  <c r="L194" i="1" s="1"/>
  <c r="N194" i="1" s="1"/>
  <c r="H193" i="1"/>
  <c r="L193" i="1" s="1"/>
  <c r="N193" i="1" s="1"/>
  <c r="H190" i="1"/>
  <c r="L190" i="1" s="1"/>
  <c r="N190" i="1" s="1"/>
  <c r="H168" i="1"/>
  <c r="H139" i="1"/>
  <c r="H191" i="1"/>
  <c r="L191" i="1" s="1"/>
  <c r="N191" i="1" s="1"/>
  <c r="N45" i="2"/>
  <c r="L47" i="2"/>
  <c r="N47" i="2" s="1"/>
  <c r="E48" i="2" l="1"/>
  <c r="H48" i="2" s="1"/>
  <c r="L48" i="2" s="1"/>
  <c r="N48" i="2" s="1"/>
  <c r="H17" i="2" l="1"/>
  <c r="O12" i="2" s="1"/>
  <c r="P12" i="2" l="1"/>
  <c r="Q12" i="2" s="1"/>
  <c r="H18" i="2"/>
  <c r="O13" i="2" s="1"/>
  <c r="H16" i="2"/>
  <c r="O11" i="2" l="1"/>
  <c r="P11" i="2" s="1"/>
  <c r="Q11" i="2" s="1"/>
  <c r="P13" i="2"/>
  <c r="Q13" i="2" s="1"/>
  <c r="G39" i="1"/>
  <c r="Q14" i="2" l="1"/>
  <c r="C53" i="2" s="1"/>
  <c r="C54" i="2" s="1"/>
  <c r="G143" i="3" s="1"/>
  <c r="Q15" i="2"/>
  <c r="Q16" i="2" s="1"/>
  <c r="P14" i="2"/>
  <c r="D42" i="2" s="1"/>
  <c r="P15" i="2"/>
  <c r="P16" i="2" s="1"/>
  <c r="G108" i="1"/>
  <c r="G107" i="1"/>
  <c r="G109" i="1"/>
  <c r="G110" i="1"/>
  <c r="G106" i="1"/>
  <c r="H49" i="2" l="1"/>
  <c r="L49" i="2" s="1"/>
  <c r="N49" i="2" s="1"/>
  <c r="N50" i="2" s="1"/>
  <c r="E110" i="1"/>
  <c r="H110" i="1" s="1"/>
  <c r="L110" i="1" s="1"/>
  <c r="N110" i="1" s="1"/>
  <c r="G91" i="1"/>
  <c r="G89" i="1"/>
  <c r="N53" i="2" l="1"/>
  <c r="P53" i="2" s="1"/>
  <c r="D53" i="2"/>
  <c r="D54" i="2" s="1"/>
  <c r="J103" i="1"/>
  <c r="J187" i="1" s="1"/>
  <c r="I103" i="1"/>
  <c r="G99" i="1"/>
  <c r="F97" i="1"/>
  <c r="F181" i="1" s="1"/>
  <c r="G101" i="1"/>
  <c r="G100" i="1"/>
  <c r="E101" i="1"/>
  <c r="E100" i="1"/>
  <c r="Q53" i="2" l="1"/>
  <c r="G97" i="1"/>
  <c r="E97" i="1"/>
  <c r="G96" i="1"/>
  <c r="F96" i="1"/>
  <c r="F180" i="1" s="1"/>
  <c r="G95" i="1"/>
  <c r="F95" i="1"/>
  <c r="F179" i="1" s="1"/>
  <c r="E95" i="1"/>
  <c r="G94" i="1"/>
  <c r="F92" i="1"/>
  <c r="F176" i="1" s="1"/>
  <c r="F94" i="1"/>
  <c r="F178" i="1" s="1"/>
  <c r="E94" i="1"/>
  <c r="G92" i="1"/>
  <c r="E92" i="1"/>
  <c r="G90" i="1"/>
  <c r="F91" i="1"/>
  <c r="F175" i="1" s="1"/>
  <c r="E53" i="2" l="1"/>
  <c r="N51" i="2"/>
  <c r="F90" i="1"/>
  <c r="F174" i="1" s="1"/>
  <c r="H90" i="1"/>
  <c r="H92" i="1"/>
  <c r="H94" i="1"/>
  <c r="H95" i="1"/>
  <c r="H97" i="1"/>
  <c r="H100" i="1"/>
  <c r="H101" i="1"/>
  <c r="F89" i="1"/>
  <c r="F173" i="1" s="1"/>
  <c r="E89" i="1"/>
  <c r="H89" i="1" s="1"/>
  <c r="K87" i="1"/>
  <c r="G87" i="1"/>
  <c r="F87" i="1"/>
  <c r="I87" i="1" s="1"/>
  <c r="G85" i="1"/>
  <c r="K85" i="1"/>
  <c r="F53" i="2" l="1"/>
  <c r="N52" i="2"/>
  <c r="F54" i="2" s="1"/>
  <c r="I143" i="3" s="1"/>
  <c r="H87" i="1"/>
  <c r="K84" i="1"/>
  <c r="G84" i="1"/>
  <c r="H84" i="1" s="1"/>
  <c r="Q29" i="1"/>
  <c r="Q30" i="1"/>
  <c r="Q28" i="1"/>
  <c r="M39" i="1"/>
  <c r="M40" i="1"/>
  <c r="M41" i="1"/>
  <c r="M42" i="1"/>
  <c r="M43" i="1"/>
  <c r="J44" i="1"/>
  <c r="P76" i="1"/>
  <c r="O76" i="1"/>
  <c r="P72" i="1"/>
  <c r="O70" i="1"/>
  <c r="P68" i="1"/>
  <c r="O68" i="1"/>
  <c r="O62" i="1"/>
  <c r="D44" i="1"/>
  <c r="H50" i="1"/>
  <c r="H51" i="1"/>
  <c r="H52" i="1"/>
  <c r="H53" i="1"/>
  <c r="H49" i="1"/>
  <c r="K22" i="1"/>
  <c r="L22" i="1" s="1"/>
  <c r="K21" i="1"/>
  <c r="M20" i="1"/>
  <c r="K20" i="1"/>
  <c r="O21" i="1" s="1"/>
  <c r="K19" i="1"/>
  <c r="L21" i="1" s="1"/>
  <c r="K18" i="1"/>
  <c r="E106" i="1"/>
  <c r="H106" i="1" s="1"/>
  <c r="L106" i="1" s="1"/>
  <c r="N106" i="1" s="1"/>
  <c r="E109" i="1"/>
  <c r="G40" i="1"/>
  <c r="G41" i="1"/>
  <c r="G42" i="1"/>
  <c r="G43" i="1"/>
  <c r="G126" i="3"/>
  <c r="E169" i="1"/>
  <c r="H169" i="1" s="1"/>
  <c r="E96" i="1" l="1"/>
  <c r="H96" i="1" s="1"/>
  <c r="E180" i="1"/>
  <c r="H180" i="1" s="1"/>
  <c r="E91" i="1"/>
  <c r="H91" i="1" s="1"/>
  <c r="E175" i="1"/>
  <c r="H175" i="1" s="1"/>
  <c r="E111" i="1"/>
  <c r="N111" i="1" s="1"/>
  <c r="E195" i="1"/>
  <c r="N195" i="1" s="1"/>
  <c r="M22" i="1"/>
  <c r="L18" i="1"/>
  <c r="D49" i="1"/>
  <c r="D53" i="1"/>
  <c r="E53" i="1" s="1"/>
  <c r="D50" i="1"/>
  <c r="E50" i="1" s="1"/>
  <c r="D51" i="1"/>
  <c r="E51" i="1" s="1"/>
  <c r="D52" i="1"/>
  <c r="E93" i="1"/>
  <c r="D93" i="1"/>
  <c r="E88" i="1"/>
  <c r="D88" i="1"/>
  <c r="D138" i="1"/>
  <c r="E138" i="1" s="1"/>
  <c r="D137" i="1"/>
  <c r="E137" i="1" s="1"/>
  <c r="D136" i="1"/>
  <c r="E136" i="1" s="1"/>
  <c r="O64" i="1"/>
  <c r="K66" i="1" s="1"/>
  <c r="J100" i="1" s="1"/>
  <c r="O149" i="1"/>
  <c r="P66" i="1"/>
  <c r="P151" i="1"/>
  <c r="K153" i="1" s="1"/>
  <c r="E85" i="1"/>
  <c r="H85" i="1" s="1"/>
  <c r="E107" i="1"/>
  <c r="H109" i="1"/>
  <c r="L109" i="1" s="1"/>
  <c r="N109" i="1" s="1"/>
  <c r="E49" i="1"/>
  <c r="E52" i="1"/>
  <c r="H54" i="1"/>
  <c r="O22" i="1"/>
  <c r="M21" i="1"/>
  <c r="C136" i="3" s="1"/>
  <c r="M19" i="1"/>
  <c r="C137" i="3" s="1"/>
  <c r="K70" i="1" l="1"/>
  <c r="J99" i="1" s="1"/>
  <c r="J183" i="1" s="1"/>
  <c r="K68" i="1"/>
  <c r="J101" i="1" s="1"/>
  <c r="J185" i="1" s="1"/>
  <c r="E183" i="1"/>
  <c r="D98" i="1"/>
  <c r="E98" i="1"/>
  <c r="L101" i="1"/>
  <c r="N101" i="1" s="1"/>
  <c r="L100" i="1"/>
  <c r="N100" i="1" s="1"/>
  <c r="J184" i="1"/>
  <c r="O159" i="1"/>
  <c r="K149" i="1" s="1"/>
  <c r="E99" i="1"/>
  <c r="H99" i="1" s="1"/>
  <c r="K151" i="1"/>
  <c r="K155" i="1"/>
  <c r="K147" i="1"/>
  <c r="E139" i="1"/>
  <c r="E140" i="1"/>
  <c r="E141" i="1" s="1"/>
  <c r="E54" i="1"/>
  <c r="C115" i="1" s="1"/>
  <c r="F136" i="3" s="1"/>
  <c r="H107" i="1"/>
  <c r="L107" i="1" s="1"/>
  <c r="O74" i="1"/>
  <c r="K64" i="1" s="1"/>
  <c r="E55" i="1"/>
  <c r="E56" i="1" s="1"/>
  <c r="C199" i="1" l="1"/>
  <c r="C200" i="1" s="1"/>
  <c r="C201" i="1" s="1"/>
  <c r="M137" i="1"/>
  <c r="L99" i="1"/>
  <c r="N99" i="1" s="1"/>
  <c r="K145" i="1"/>
  <c r="H199" i="1"/>
  <c r="E108" i="1"/>
  <c r="H108" i="1" s="1"/>
  <c r="L108" i="1" s="1"/>
  <c r="N108" i="1" s="1"/>
  <c r="E187" i="1"/>
  <c r="H187" i="1" s="1"/>
  <c r="L187" i="1" s="1"/>
  <c r="N187" i="1" s="1"/>
  <c r="H115" i="1"/>
  <c r="H116" i="1" s="1"/>
  <c r="H117" i="1" s="1"/>
  <c r="C116" i="1"/>
  <c r="E192" i="1"/>
  <c r="H192" i="1" s="1"/>
  <c r="L192" i="1" s="1"/>
  <c r="N192" i="1" s="1"/>
  <c r="N107" i="1"/>
  <c r="P74" i="1"/>
  <c r="P159" i="1"/>
  <c r="P21" i="1"/>
  <c r="K62" i="1"/>
  <c r="J91" i="1" s="1"/>
  <c r="E103" i="1"/>
  <c r="H103" i="1" s="1"/>
  <c r="L103" i="1" s="1"/>
  <c r="N103" i="1" s="1"/>
  <c r="J97" i="1"/>
  <c r="J95" i="1"/>
  <c r="J179" i="1" s="1"/>
  <c r="L179" i="1" s="1"/>
  <c r="N179" i="1" s="1"/>
  <c r="J96" i="1"/>
  <c r="J180" i="1" s="1"/>
  <c r="L180" i="1" s="1"/>
  <c r="N180" i="1" s="1"/>
  <c r="J94" i="1"/>
  <c r="K60" i="1"/>
  <c r="J84" i="1" s="1"/>
  <c r="J168" i="1" s="1"/>
  <c r="L168" i="1" s="1"/>
  <c r="N168" i="1" s="1"/>
  <c r="O137" i="1" l="1"/>
  <c r="M136" i="1"/>
  <c r="O136" i="1" s="1"/>
  <c r="C117" i="1"/>
  <c r="F138" i="3" s="1"/>
  <c r="F137" i="3"/>
  <c r="P22" i="1"/>
  <c r="Q22" i="1" s="1"/>
  <c r="Q21" i="1"/>
  <c r="O50" i="1" s="1"/>
  <c r="D87" i="1" s="1"/>
  <c r="L91" i="1"/>
  <c r="N91" i="1" s="1"/>
  <c r="J175" i="1"/>
  <c r="L175" i="1" s="1"/>
  <c r="N175" i="1" s="1"/>
  <c r="L94" i="1"/>
  <c r="N94" i="1" s="1"/>
  <c r="J178" i="1"/>
  <c r="L178" i="1" s="1"/>
  <c r="N178" i="1" s="1"/>
  <c r="L97" i="1"/>
  <c r="N97" i="1" s="1"/>
  <c r="J181" i="1"/>
  <c r="L181" i="1" s="1"/>
  <c r="N181" i="1" s="1"/>
  <c r="H200" i="1"/>
  <c r="I199" i="1"/>
  <c r="L96" i="1"/>
  <c r="N96" i="1" s="1"/>
  <c r="I171" i="1"/>
  <c r="P19" i="1"/>
  <c r="I116" i="1" s="1"/>
  <c r="L95" i="1"/>
  <c r="P18" i="1"/>
  <c r="I117" i="1" s="1"/>
  <c r="I115" i="1"/>
  <c r="J89" i="1"/>
  <c r="J92" i="1"/>
  <c r="P20" i="1"/>
  <c r="Q20" i="1" s="1"/>
  <c r="J90" i="1"/>
  <c r="J85" i="1"/>
  <c r="J87" i="1"/>
  <c r="L84" i="1"/>
  <c r="N84" i="1" s="1"/>
  <c r="L92" i="1" l="1"/>
  <c r="N92" i="1" s="1"/>
  <c r="J176" i="1"/>
  <c r="L176" i="1" s="1"/>
  <c r="N176" i="1" s="1"/>
  <c r="L90" i="1"/>
  <c r="N90" i="1" s="1"/>
  <c r="J174" i="1"/>
  <c r="L174" i="1" s="1"/>
  <c r="N174" i="1" s="1"/>
  <c r="L89" i="1"/>
  <c r="N89" i="1" s="1"/>
  <c r="J173" i="1"/>
  <c r="L173" i="1" s="1"/>
  <c r="N173" i="1" s="1"/>
  <c r="L85" i="1"/>
  <c r="N85" i="1" s="1"/>
  <c r="J169" i="1"/>
  <c r="L169" i="1" s="1"/>
  <c r="N169" i="1" s="1"/>
  <c r="L87" i="1"/>
  <c r="N87" i="1" s="1"/>
  <c r="J171" i="1"/>
  <c r="L171" i="1" s="1"/>
  <c r="N171" i="1" s="1"/>
  <c r="H201" i="1"/>
  <c r="I201" i="1" s="1"/>
  <c r="I200" i="1"/>
  <c r="Q19" i="1"/>
  <c r="O53" i="1" s="1"/>
  <c r="Q18" i="1"/>
  <c r="N95" i="1"/>
  <c r="N112" i="1" l="1"/>
  <c r="N114" i="1" s="1"/>
  <c r="N113" i="1" l="1"/>
  <c r="D115" i="1"/>
  <c r="D116" i="1" s="1"/>
  <c r="Q114" i="1"/>
  <c r="P114" i="1"/>
  <c r="E116" i="1" s="1"/>
  <c r="H183" i="1"/>
  <c r="L183" i="1" s="1"/>
  <c r="N183" i="1" s="1"/>
  <c r="H184" i="1"/>
  <c r="L184" i="1" s="1"/>
  <c r="N184" i="1" s="1"/>
  <c r="F115" i="1" l="1"/>
  <c r="H136" i="3" s="1"/>
  <c r="J115" i="1"/>
  <c r="D117" i="1"/>
  <c r="F117" i="1" s="1"/>
  <c r="F116" i="1"/>
  <c r="H185" i="1"/>
  <c r="L185" i="1" s="1"/>
  <c r="N185" i="1" s="1"/>
  <c r="N196" i="1" s="1"/>
  <c r="J116" i="1" l="1"/>
  <c r="H137" i="3"/>
  <c r="J117" i="1"/>
  <c r="H138" i="3"/>
  <c r="N198" i="1"/>
  <c r="N197" i="1"/>
  <c r="D199" i="1"/>
  <c r="D200" i="1" l="1"/>
  <c r="F199" i="1"/>
  <c r="J199" i="1" s="1"/>
  <c r="J200" i="1" s="1"/>
  <c r="J201" i="1" s="1"/>
  <c r="O198" i="1"/>
  <c r="P198" i="1"/>
  <c r="F200" i="1" l="1"/>
  <c r="D201" i="1"/>
  <c r="F201" i="1" s="1"/>
</calcChain>
</file>

<file path=xl/comments1.xml><?xml version="1.0" encoding="utf-8"?>
<comments xmlns="http://schemas.openxmlformats.org/spreadsheetml/2006/main">
  <authors>
    <author>Elvis Aguirre Romero</author>
    <author>SIC</author>
  </authors>
  <commentList>
    <comment ref="N11" authorId="0" shapeId="0">
      <text>
        <r>
          <rPr>
            <b/>
            <sz val="9"/>
            <color indexed="81"/>
            <rFont val="Tahoma"/>
            <family val="2"/>
          </rPr>
          <t>Elvis Aguirre Romero:</t>
        </r>
        <r>
          <rPr>
            <sz val="9"/>
            <color indexed="81"/>
            <rFont val="Tahoma"/>
            <family val="2"/>
          </rPr>
          <t xml:space="preserve">
De la probeta llena a 500,09 ml, llenamos hasta + 10 in3 y el restante es el resultado (85,5)</t>
        </r>
      </text>
    </comment>
    <comment ref="O11" authorId="0" shapeId="0">
      <text>
        <r>
          <rPr>
            <b/>
            <sz val="9"/>
            <color indexed="81"/>
            <rFont val="Tahoma"/>
            <family val="2"/>
          </rPr>
          <t>Elvis Aguirre Romero:</t>
        </r>
        <r>
          <rPr>
            <sz val="9"/>
            <color indexed="81"/>
            <rFont val="Tahoma"/>
            <family val="2"/>
          </rPr>
          <t xml:space="preserve">
En este punto interpolamos  el punto superior calibrado e inferior calibrado según certificado y el resultado de esta interpolación es nuestro valor verdadero (85,56475</t>
        </r>
      </text>
    </comment>
    <comment ref="Q11" authorId="1" shapeId="0">
      <text>
        <r>
          <rPr>
            <b/>
            <sz val="9"/>
            <color indexed="81"/>
            <rFont val="Tahoma"/>
            <family val="2"/>
          </rPr>
          <t>SIC:</t>
        </r>
        <r>
          <rPr>
            <sz val="9"/>
            <color indexed="81"/>
            <rFont val="Tahoma"/>
            <family val="2"/>
          </rPr>
          <t xml:space="preserve">
</t>
        </r>
      </text>
    </comment>
    <comment ref="G15" authorId="0" shapeId="0">
      <text>
        <r>
          <rPr>
            <b/>
            <sz val="9"/>
            <color indexed="81"/>
            <rFont val="Tahoma"/>
            <family val="2"/>
          </rPr>
          <t>Elvis Aguirre Romero:</t>
        </r>
        <r>
          <rPr>
            <sz val="9"/>
            <color indexed="81"/>
            <rFont val="Tahoma"/>
            <family val="2"/>
          </rPr>
          <t xml:space="preserve">
Volumen indicado en la probeta patrón</t>
        </r>
      </text>
    </comment>
    <comment ref="H15" authorId="0" shapeId="0">
      <text>
        <r>
          <rPr>
            <b/>
            <sz val="9"/>
            <color indexed="81"/>
            <rFont val="Tahoma"/>
            <family val="2"/>
          </rPr>
          <t>Elvis Aguirre Romero:</t>
        </r>
        <r>
          <rPr>
            <sz val="9"/>
            <color indexed="81"/>
            <rFont val="Tahoma"/>
            <family val="2"/>
          </rPr>
          <t xml:space="preserve">
</t>
        </r>
      </text>
    </comment>
    <comment ref="I16" authorId="0" shapeId="0">
      <text>
        <r>
          <rPr>
            <b/>
            <sz val="9"/>
            <color indexed="81"/>
            <rFont val="Tahoma"/>
            <family val="2"/>
          </rPr>
          <t>Elvis Aguirre Romero:</t>
        </r>
        <r>
          <rPr>
            <sz val="9"/>
            <color indexed="81"/>
            <rFont val="Tahoma"/>
            <family val="2"/>
          </rPr>
          <t xml:space="preserve">
Carga nominal</t>
        </r>
      </text>
    </comment>
    <comment ref="J16" authorId="0" shapeId="0">
      <text>
        <r>
          <rPr>
            <b/>
            <sz val="9"/>
            <color indexed="81"/>
            <rFont val="Tahoma"/>
            <family val="2"/>
          </rPr>
          <t>Elvis Aguirre Romero:</t>
        </r>
        <r>
          <rPr>
            <sz val="9"/>
            <color indexed="81"/>
            <rFont val="Tahoma"/>
            <family val="2"/>
          </rPr>
          <t xml:space="preserve">
Carga convencional</t>
        </r>
      </text>
    </comment>
    <comment ref="B19" authorId="0" shapeId="0">
      <text>
        <r>
          <rPr>
            <b/>
            <sz val="9"/>
            <color indexed="81"/>
            <rFont val="Tahoma"/>
            <family val="2"/>
          </rPr>
          <t>Elvis Aguirre Romero:</t>
        </r>
        <r>
          <rPr>
            <sz val="9"/>
            <color indexed="81"/>
            <rFont val="Tahoma"/>
            <family val="2"/>
          </rPr>
          <t xml:space="preserve">
Se realizan 6 mediciones aleatoriamente en el intervalo de ± 10 in3 en la escala, usando instrumento de medición</t>
        </r>
      </text>
    </comment>
    <comment ref="B21" authorId="0" shapeId="0">
      <text>
        <r>
          <rPr>
            <b/>
            <sz val="9"/>
            <color indexed="81"/>
            <rFont val="Tahoma"/>
            <family val="2"/>
          </rPr>
          <t>Elvis Aguirre Romero:</t>
        </r>
        <r>
          <rPr>
            <sz val="9"/>
            <color indexed="81"/>
            <rFont val="Tahoma"/>
            <family val="2"/>
          </rPr>
          <t xml:space="preserve">
Diferencia de altura</t>
        </r>
      </text>
    </comment>
  </commentList>
</comments>
</file>

<file path=xl/sharedStrings.xml><?xml version="1.0" encoding="utf-8"?>
<sst xmlns="http://schemas.openxmlformats.org/spreadsheetml/2006/main" count="716" uniqueCount="323">
  <si>
    <t>Fabricante</t>
  </si>
  <si>
    <t>Promedio</t>
  </si>
  <si>
    <t>NOMBRE</t>
  </si>
  <si>
    <t>RVP</t>
  </si>
  <si>
    <t>DATOS DE LOS PATRONES</t>
  </si>
  <si>
    <t>Modelo</t>
  </si>
  <si>
    <t>Etiqueta de Calibración</t>
  </si>
  <si>
    <t>Número de Serie</t>
  </si>
  <si>
    <t>Capacidad Nominal en galones</t>
  </si>
  <si>
    <t>Sistema de ajuste</t>
  </si>
  <si>
    <t>Resolución:</t>
  </si>
  <si>
    <t>Tipo de visor</t>
  </si>
  <si>
    <t>Tipo de nivelación</t>
  </si>
  <si>
    <t>Estado de la Superficie externa:</t>
  </si>
  <si>
    <t>Estado de la Superficie interna:</t>
  </si>
  <si>
    <t>RVC</t>
  </si>
  <si>
    <t>Temperatura de referencia</t>
  </si>
  <si>
    <t>Unidad</t>
  </si>
  <si>
    <t>Identificación/serie</t>
  </si>
  <si>
    <t>Capacidad</t>
  </si>
  <si>
    <t>Incertidumbre del certificado</t>
  </si>
  <si>
    <t>Puntos para interpolar según capacidad certificado probeta</t>
  </si>
  <si>
    <t>Nombre</t>
  </si>
  <si>
    <t>ANÁLISIS DE CAPACIDAD DE VOLUMEN (RVC) ml</t>
  </si>
  <si>
    <t xml:space="preserve">TOMA DE DATOS DEL RVP </t>
  </si>
  <si>
    <t xml:space="preserve">TOMA DE DATOS DEL RVC </t>
  </si>
  <si>
    <t>CICLOS DE CALIBRACIÓN</t>
  </si>
  <si>
    <t>COEFICIENTE DE SENSIBILIDAD CON RESPECTO AL VOLUMEN DE REFERENCIA (RVP)</t>
  </si>
  <si>
    <t>Derivadas Parciales</t>
  </si>
  <si>
    <t>Pipeta/probeta</t>
  </si>
  <si>
    <t>Probeta para calibración</t>
  </si>
  <si>
    <t>Respecto ala temperatura del liquido en el (RVP)</t>
  </si>
  <si>
    <t>Respecto ala temperatura del liquido en el (RVC)</t>
  </si>
  <si>
    <t>Respecto a los factores adicionales</t>
  </si>
  <si>
    <t>Respecto a la repetibilidad de las mediciones</t>
  </si>
  <si>
    <t>Respecto a la lectura del menisco</t>
  </si>
  <si>
    <t>PRESPUESTO DE INCERTIDUMBRE</t>
  </si>
  <si>
    <t>Magnitud</t>
  </si>
  <si>
    <t>Fuente Información</t>
  </si>
  <si>
    <t>Incertidumbre Original</t>
  </si>
  <si>
    <t>k</t>
  </si>
  <si>
    <t>1 litro</t>
  </si>
  <si>
    <t>1 mililitro</t>
  </si>
  <si>
    <t>HOJA DE CÁLCULO PARA CALIBRACION DE RECIPIENTES VOLUMETRICOS</t>
  </si>
  <si>
    <t>°C</t>
  </si>
  <si>
    <t>Cronometro</t>
  </si>
  <si>
    <t>Pie de Rey</t>
  </si>
  <si>
    <t>N/A</t>
  </si>
  <si>
    <t>gal</t>
  </si>
  <si>
    <t>Vertido (s)</t>
  </si>
  <si>
    <t>Escurrido (s)</t>
  </si>
  <si>
    <t>Total de (V+E) (s)</t>
  </si>
  <si>
    <t>DATOS DE LOS RECIPIENTES</t>
  </si>
  <si>
    <t>Delta del volumen</t>
  </si>
  <si>
    <t>Rh</t>
  </si>
  <si>
    <t>hPa</t>
  </si>
  <si>
    <r>
      <t>1 in</t>
    </r>
    <r>
      <rPr>
        <b/>
        <vertAlign val="superscript"/>
        <sz val="10"/>
        <color theme="1"/>
        <rFont val="Times New Roman"/>
        <family val="1"/>
      </rPr>
      <t>3</t>
    </r>
  </si>
  <si>
    <r>
      <t>in</t>
    </r>
    <r>
      <rPr>
        <vertAlign val="superscript"/>
        <sz val="10"/>
        <color theme="1"/>
        <rFont val="Times New Roman"/>
        <family val="1"/>
      </rPr>
      <t>3</t>
    </r>
  </si>
  <si>
    <r>
      <t>1 cm</t>
    </r>
    <r>
      <rPr>
        <b/>
        <vertAlign val="superscript"/>
        <sz val="10"/>
        <color theme="1"/>
        <rFont val="Times New Roman"/>
        <family val="1"/>
      </rPr>
      <t>3</t>
    </r>
  </si>
  <si>
    <r>
      <t>°C</t>
    </r>
    <r>
      <rPr>
        <vertAlign val="superscript"/>
        <sz val="10"/>
        <color theme="1"/>
        <rFont val="Times New Roman"/>
        <family val="1"/>
      </rPr>
      <t>-1</t>
    </r>
  </si>
  <si>
    <t>DATOS DE CONDICIONES AMBIENTALES</t>
  </si>
  <si>
    <r>
      <t>mL°C</t>
    </r>
    <r>
      <rPr>
        <vertAlign val="superscript"/>
        <sz val="10"/>
        <color theme="1"/>
        <rFont val="Times New Roman"/>
        <family val="1"/>
      </rPr>
      <t>-1</t>
    </r>
  </si>
  <si>
    <t>Adicionar / Sustraer  (mL)</t>
  </si>
  <si>
    <r>
      <t>Adicionar / Sustraer  (in</t>
    </r>
    <r>
      <rPr>
        <vertAlign val="superscript"/>
        <sz val="14"/>
        <color theme="1"/>
        <rFont val="Times New Roman"/>
        <family val="1"/>
      </rPr>
      <t>3)</t>
    </r>
  </si>
  <si>
    <t>Grados Efectivos de Libertad</t>
  </si>
  <si>
    <t>Temperatura liquido °C</t>
  </si>
  <si>
    <t>Incertidumbres Adicionales</t>
  </si>
  <si>
    <t>mL</t>
  </si>
  <si>
    <t xml:space="preserve">n =                     </t>
  </si>
  <si>
    <t>1/°C</t>
  </si>
  <si>
    <t>Deriva</t>
  </si>
  <si>
    <t>Inhomogenidad</t>
  </si>
  <si>
    <t>Calculada</t>
  </si>
  <si>
    <t>Referencia placa</t>
  </si>
  <si>
    <t>Referencia tabla 1</t>
  </si>
  <si>
    <t>Mediciones</t>
  </si>
  <si>
    <t>Normal</t>
  </si>
  <si>
    <t>Rectangular</t>
  </si>
  <si>
    <t>Coeficiente cubico de                                          expansión ermico del material</t>
  </si>
  <si>
    <t>Euramet 19</t>
  </si>
  <si>
    <t>Euramet 21</t>
  </si>
  <si>
    <t>Euramet 21 Tabla 2</t>
  </si>
  <si>
    <t>Resultados Finales</t>
  </si>
  <si>
    <t>∞</t>
  </si>
  <si>
    <t>Capacidad del RVP según certificado</t>
  </si>
  <si>
    <t>Volumen calculado en el RVC</t>
  </si>
  <si>
    <t>Diferencia respecto al patrón</t>
  </si>
  <si>
    <t>Litros</t>
  </si>
  <si>
    <t>Mililitros</t>
  </si>
  <si>
    <t>Valor nominal</t>
  </si>
  <si>
    <t>Como g ej &gt; 50  =&gt;para 95%</t>
  </si>
  <si>
    <t>U expandida</t>
  </si>
  <si>
    <t>U</t>
  </si>
  <si>
    <t>N.C</t>
  </si>
  <si>
    <r>
      <t>in</t>
    </r>
    <r>
      <rPr>
        <vertAlign val="superscript"/>
        <sz val="18"/>
        <color theme="1"/>
        <rFont val="Arial"/>
        <family val="2"/>
      </rPr>
      <t>3</t>
    </r>
  </si>
  <si>
    <r>
      <t>u ( V</t>
    </r>
    <r>
      <rPr>
        <vertAlign val="subscript"/>
        <sz val="16"/>
        <color theme="1"/>
        <rFont val="Arial"/>
        <family val="2"/>
      </rPr>
      <t xml:space="preserve">t </t>
    </r>
    <r>
      <rPr>
        <sz val="16"/>
        <color theme="1"/>
        <rFont val="Arial"/>
        <family val="2"/>
      </rPr>
      <t>)</t>
    </r>
  </si>
  <si>
    <t>E</t>
  </si>
  <si>
    <t>│E│</t>
  </si>
  <si>
    <r>
      <t>V</t>
    </r>
    <r>
      <rPr>
        <vertAlign val="subscript"/>
        <sz val="16"/>
        <color theme="1"/>
        <rFont val="Arial"/>
        <family val="2"/>
      </rPr>
      <t>t</t>
    </r>
  </si>
  <si>
    <t>Deriva  (historial)</t>
  </si>
  <si>
    <t>TABLA DE CONVERCIÓN</t>
  </si>
  <si>
    <r>
      <t>1 in</t>
    </r>
    <r>
      <rPr>
        <b/>
        <vertAlign val="superscript"/>
        <sz val="14"/>
        <color rgb="FF000000"/>
        <rFont val="Times New Roman"/>
        <family val="1"/>
      </rPr>
      <t>3</t>
    </r>
  </si>
  <si>
    <t>Temperatura</t>
  </si>
  <si>
    <t>Humedad Relativa</t>
  </si>
  <si>
    <t>INICIO</t>
  </si>
  <si>
    <t>FINAL</t>
  </si>
  <si>
    <t>PROMEDIO</t>
  </si>
  <si>
    <t xml:space="preserve">Lectura del menisco RVP  </t>
  </si>
  <si>
    <t xml:space="preserve">Lectura del menisco RVC  </t>
  </si>
  <si>
    <t>Delta por repetibilidad</t>
  </si>
  <si>
    <t>Delta de adicionales</t>
  </si>
  <si>
    <t xml:space="preserve"> </t>
  </si>
  <si>
    <r>
      <t xml:space="preserve">Contri-              bucion </t>
    </r>
    <r>
      <rPr>
        <b/>
        <vertAlign val="superscript"/>
        <sz val="11"/>
        <color theme="1"/>
        <rFont val="Times New Roman"/>
        <family val="1"/>
      </rPr>
      <t>2</t>
    </r>
  </si>
  <si>
    <r>
      <t xml:space="preserve">Desviación </t>
    </r>
    <r>
      <rPr>
        <b/>
        <i/>
        <sz val="11"/>
        <color theme="0"/>
        <rFont val="Times New Roman"/>
        <family val="1"/>
      </rPr>
      <t>s  Vt</t>
    </r>
  </si>
  <si>
    <r>
      <t xml:space="preserve">Promedio   </t>
    </r>
    <r>
      <rPr>
        <b/>
        <i/>
        <sz val="11"/>
        <color theme="0"/>
        <rFont val="Times New Roman"/>
        <family val="1"/>
      </rPr>
      <t>Vt</t>
    </r>
  </si>
  <si>
    <t xml:space="preserve">                                   ( mL)    </t>
  </si>
  <si>
    <r>
      <t>V</t>
    </r>
    <r>
      <rPr>
        <i/>
        <vertAlign val="subscript"/>
        <sz val="12"/>
        <color theme="1"/>
        <rFont val="Times New Roman"/>
        <family val="1"/>
      </rPr>
      <t>t</t>
    </r>
  </si>
  <si>
    <r>
      <t>V</t>
    </r>
    <r>
      <rPr>
        <i/>
        <vertAlign val="subscript"/>
        <sz val="12"/>
        <color theme="1"/>
        <rFont val="Times New Roman"/>
        <family val="1"/>
      </rPr>
      <t xml:space="preserve">t + </t>
    </r>
    <r>
      <rPr>
        <vertAlign val="subscript"/>
        <sz val="12"/>
        <color theme="1"/>
        <rFont val="Times New Roman"/>
        <family val="1"/>
      </rPr>
      <t>±</t>
    </r>
    <r>
      <rPr>
        <i/>
        <vertAlign val="subscript"/>
        <sz val="12"/>
        <color theme="1"/>
        <rFont val="Times New Roman"/>
        <family val="1"/>
      </rPr>
      <t xml:space="preserve"> </t>
    </r>
    <r>
      <rPr>
        <i/>
        <sz val="12"/>
        <color theme="1"/>
        <rFont val="Times New Roman"/>
        <family val="1"/>
      </rPr>
      <t>∆V)</t>
    </r>
  </si>
  <si>
    <t>ciudad</t>
  </si>
  <si>
    <t xml:space="preserve">solicitante </t>
  </si>
  <si>
    <t>fecha</t>
  </si>
  <si>
    <t>U corregida</t>
  </si>
  <si>
    <t>Conversión</t>
  </si>
  <si>
    <t>CAPACIDAD NOMINAL PROBETA PATRÓN</t>
  </si>
  <si>
    <t>Volumen nominal</t>
  </si>
  <si>
    <t>Volumen convencional</t>
  </si>
  <si>
    <t>Error</t>
  </si>
  <si>
    <t>VOLUMEN INDICADO</t>
  </si>
  <si>
    <t>Volumen calculado</t>
  </si>
  <si>
    <t>UNIDAD</t>
  </si>
  <si>
    <t>h min</t>
  </si>
  <si>
    <t>MAGNITUD DE ENTRADA</t>
  </si>
  <si>
    <t>VALOR ESTIMADO (xi)</t>
  </si>
  <si>
    <t>INCERTIDUMBRE ORIGINAL</t>
  </si>
  <si>
    <t>INCERTIDUMBRE ESTÁNDAR  u(xi)</t>
  </si>
  <si>
    <t>VOLUMEN SUMINISTRADO  PROBETA PATRÓN</t>
  </si>
  <si>
    <t>CALIBRACIÓN PROBETA PATRÓN</t>
  </si>
  <si>
    <t>LECTURA PROBETA PATRÓN</t>
  </si>
  <si>
    <t xml:space="preserve">V SUMINISTRADO AL RVC CON PROBETA PATRON           </t>
  </si>
  <si>
    <t>INTERPOLACION CERTIFICADO DE CALIBRACION</t>
  </si>
  <si>
    <t>m</t>
  </si>
  <si>
    <t>y</t>
  </si>
  <si>
    <r>
      <t>y</t>
    </r>
    <r>
      <rPr>
        <b/>
        <vertAlign val="subscript"/>
        <sz val="20"/>
        <color theme="1"/>
        <rFont val="Calibri"/>
        <family val="2"/>
        <scheme val="minor"/>
      </rPr>
      <t>3</t>
    </r>
  </si>
  <si>
    <r>
      <t>y</t>
    </r>
    <r>
      <rPr>
        <b/>
        <vertAlign val="subscript"/>
        <sz val="20"/>
        <color theme="1"/>
        <rFont val="Calibri"/>
        <family val="2"/>
        <scheme val="minor"/>
      </rPr>
      <t>1</t>
    </r>
  </si>
  <si>
    <t>COEFICIENTE DE SENSIBILIDAD (ci)</t>
  </si>
  <si>
    <t>CONTRIBUCION ui(y)</t>
  </si>
  <si>
    <t>(ui(y))2</t>
  </si>
  <si>
    <t>RESOLUCIÓN</t>
  </si>
  <si>
    <t>x</t>
  </si>
  <si>
    <r>
      <t>x</t>
    </r>
    <r>
      <rPr>
        <b/>
        <vertAlign val="subscript"/>
        <sz val="20"/>
        <color theme="1"/>
        <rFont val="Calibri"/>
        <family val="2"/>
        <scheme val="minor"/>
      </rPr>
      <t>2</t>
    </r>
  </si>
  <si>
    <r>
      <t>x</t>
    </r>
    <r>
      <rPr>
        <b/>
        <vertAlign val="subscript"/>
        <sz val="20"/>
        <color theme="1"/>
        <rFont val="Calibri"/>
        <family val="2"/>
        <scheme val="minor"/>
      </rPr>
      <t>1</t>
    </r>
  </si>
  <si>
    <t>ANALISIS DE DATOS INTERPOLACIÓN (mL)</t>
  </si>
  <si>
    <t>CALIBRACION DEL CUERPO DESPUES DE AJUSTE DE LA ESCALA</t>
  </si>
  <si>
    <t>tabla 2</t>
  </si>
  <si>
    <t xml:space="preserve">                             ( mL)    </t>
  </si>
  <si>
    <t>1    (mm)</t>
  </si>
  <si>
    <t>2    (mm)</t>
  </si>
  <si>
    <t>3    (mm)</t>
  </si>
  <si>
    <t>CAPACIDAD NOMINAL</t>
  </si>
  <si>
    <t>mililitros</t>
  </si>
  <si>
    <r>
      <t>1 in</t>
    </r>
    <r>
      <rPr>
        <b/>
        <vertAlign val="superscript"/>
        <sz val="18"/>
        <color theme="1"/>
        <rFont val="Times New Roman"/>
        <family val="1"/>
      </rPr>
      <t xml:space="preserve">3   </t>
    </r>
    <r>
      <rPr>
        <b/>
        <sz val="18"/>
        <color theme="1"/>
        <rFont val="Times New Roman"/>
        <family val="1"/>
      </rPr>
      <t>=</t>
    </r>
  </si>
  <si>
    <r>
      <t xml:space="preserve">INTERVALO DE LA ESCALA DEL RV  EN  </t>
    </r>
    <r>
      <rPr>
        <b/>
        <sz val="9"/>
        <color theme="0"/>
        <rFont val="Calibri"/>
        <family val="2"/>
      </rPr>
      <t>±</t>
    </r>
    <r>
      <rPr>
        <b/>
        <sz val="9"/>
        <color theme="0"/>
        <rFont val="Times New Roman"/>
        <family val="1"/>
      </rPr>
      <t>10 in</t>
    </r>
    <r>
      <rPr>
        <b/>
        <vertAlign val="superscript"/>
        <sz val="9"/>
        <color theme="0"/>
        <rFont val="Times New Roman"/>
        <family val="1"/>
      </rPr>
      <t>3</t>
    </r>
  </si>
  <si>
    <r>
      <t>ALTURAS DE ESPACIOS EN RV  ± 10 in</t>
    </r>
    <r>
      <rPr>
        <b/>
        <vertAlign val="superscript"/>
        <sz val="11"/>
        <color theme="0"/>
        <rFont val="Times New Roman"/>
        <family val="1"/>
      </rPr>
      <t>3</t>
    </r>
  </si>
  <si>
    <t>m     =</t>
  </si>
  <si>
    <r>
      <t>u (∆D</t>
    </r>
    <r>
      <rPr>
        <b/>
        <vertAlign val="subscript"/>
        <sz val="10"/>
        <color theme="1"/>
        <rFont val="Times New Roman"/>
        <family val="1"/>
      </rPr>
      <t>inho</t>
    </r>
    <r>
      <rPr>
        <b/>
        <sz val="10"/>
        <color theme="1"/>
        <rFont val="Times New Roman"/>
        <family val="1"/>
      </rPr>
      <t xml:space="preserve">) </t>
    </r>
    <r>
      <rPr>
        <b/>
        <vertAlign val="subscript"/>
        <sz val="10"/>
        <color theme="1"/>
        <rFont val="Times New Roman"/>
        <family val="1"/>
      </rPr>
      <t xml:space="preserve"> (mL)</t>
    </r>
  </si>
  <si>
    <t>DIVISIÓN DE ESCALA CÁLCULADA PROBETA PATRÓN        D=Vsp/N</t>
  </si>
  <si>
    <t>V Min INDICADO PROBETA PATRÓN     (N)</t>
  </si>
  <si>
    <t>INTERPOLACION VMin INDICADO PROBETA PATRÓN</t>
  </si>
  <si>
    <t xml:space="preserve"> CERTIFICADO PROBETA PATRÓN        </t>
  </si>
  <si>
    <t xml:space="preserve">Incertidumbre por interpolación </t>
  </si>
  <si>
    <r>
      <t xml:space="preserve">                      DATOS PROBETA PATRON                                   (V</t>
    </r>
    <r>
      <rPr>
        <b/>
        <vertAlign val="subscript"/>
        <sz val="10"/>
        <color theme="0"/>
        <rFont val="Times New Roman"/>
        <family val="1"/>
      </rPr>
      <t>sp</t>
    </r>
    <r>
      <rPr>
        <b/>
        <sz val="10"/>
        <color theme="0"/>
        <rFont val="Times New Roman"/>
        <family val="1"/>
      </rPr>
      <t>) (mL)</t>
    </r>
  </si>
  <si>
    <r>
      <t>0,5 in</t>
    </r>
    <r>
      <rPr>
        <b/>
        <vertAlign val="superscript"/>
        <sz val="16"/>
        <color theme="1"/>
        <rFont val="Times New Roman"/>
        <family val="1"/>
      </rPr>
      <t xml:space="preserve">3   </t>
    </r>
    <r>
      <rPr>
        <b/>
        <sz val="16"/>
        <color theme="1"/>
        <rFont val="Times New Roman"/>
        <family val="1"/>
      </rPr>
      <t>=</t>
    </r>
  </si>
  <si>
    <t>Numero de espacios (N)</t>
  </si>
  <si>
    <t xml:space="preserve">   PROMEDIOS                  (mm)</t>
  </si>
  <si>
    <t>DIVISION DE ESCALA</t>
  </si>
  <si>
    <t>GRADOS DE   LIBERTAD    Vi</t>
  </si>
  <si>
    <t>Ip</t>
  </si>
  <si>
    <r>
      <t>t</t>
    </r>
    <r>
      <rPr>
        <vertAlign val="subscript"/>
        <sz val="10"/>
        <color theme="1"/>
        <rFont val="Times New Roman"/>
        <family val="1"/>
      </rPr>
      <t>Rs</t>
    </r>
  </si>
  <si>
    <t>TIPO DE DISTRIBUCION</t>
  </si>
  <si>
    <t>Respecto a D</t>
  </si>
  <si>
    <t xml:space="preserve">Respecto </t>
  </si>
  <si>
    <t>Delta por Inhomogenidad</t>
  </si>
  <si>
    <t>Estimada</t>
  </si>
  <si>
    <r>
      <t>in</t>
    </r>
    <r>
      <rPr>
        <vertAlign val="superscript"/>
        <sz val="12"/>
        <color theme="1"/>
        <rFont val="Arial"/>
        <family val="2"/>
      </rPr>
      <t>3</t>
    </r>
  </si>
  <si>
    <t>TABLA DE CONVERSION</t>
  </si>
  <si>
    <r>
      <t>1 in</t>
    </r>
    <r>
      <rPr>
        <b/>
        <vertAlign val="superscript"/>
        <sz val="10"/>
        <color rgb="FF000000"/>
        <rFont val="Times New Roman"/>
        <family val="1"/>
      </rPr>
      <t>3</t>
    </r>
  </si>
  <si>
    <t>Mililitro</t>
  </si>
  <si>
    <t>Litro</t>
  </si>
  <si>
    <r>
      <t xml:space="preserve">Valor Estimado </t>
    </r>
    <r>
      <rPr>
        <b/>
        <i/>
        <sz val="12"/>
        <color theme="1"/>
        <rFont val="Times New Roman"/>
        <family val="1"/>
      </rPr>
      <t>X</t>
    </r>
    <r>
      <rPr>
        <b/>
        <i/>
        <vertAlign val="subscript"/>
        <sz val="12"/>
        <color theme="1"/>
        <rFont val="Times New Roman"/>
        <family val="1"/>
      </rPr>
      <t>i</t>
    </r>
  </si>
  <si>
    <t xml:space="preserve">Calibración </t>
  </si>
  <si>
    <t>Volumen Recipiente de Referencia</t>
  </si>
  <si>
    <t xml:space="preserve">            Temperatura del agua en el RVP</t>
  </si>
  <si>
    <t xml:space="preserve">            Temperatura del agua en el RVC</t>
  </si>
  <si>
    <t>mL°C-1</t>
  </si>
  <si>
    <t xml:space="preserve">Coeficiente cubico de expansión térmico del agua </t>
  </si>
  <si>
    <t>Presión Atmosférica</t>
  </si>
  <si>
    <t>Coeficiente cubico de expansión térmico del material</t>
  </si>
  <si>
    <t>Diámetro interno del cuello</t>
  </si>
  <si>
    <t>Ancho de los trazos de la escala</t>
  </si>
  <si>
    <t>Ítem</t>
  </si>
  <si>
    <t>Respecto al volumen de referencia del (RVP)</t>
  </si>
  <si>
    <t>Respecto al Coeficiente cubico de expansión térmico del material del (RVP)</t>
  </si>
  <si>
    <t>Respecto al Coeficiente cubico de expansión térmico del material del (RVC)</t>
  </si>
  <si>
    <t xml:space="preserve">Respecto al Coeficiente cubico de expansión térmico del agua </t>
  </si>
  <si>
    <t>Respecto a la resolución de las mediciones</t>
  </si>
  <si>
    <t>Incertidumbre Estándar</t>
  </si>
  <si>
    <t>Coeficientes de Sensibilidad</t>
  </si>
  <si>
    <t>Contribución</t>
  </si>
  <si>
    <t>Tipo de distribución</t>
  </si>
  <si>
    <t>Certificado de calibración</t>
  </si>
  <si>
    <t>Corrección delta Pipeta/Probeta</t>
  </si>
  <si>
    <t>Resolución termómetro</t>
  </si>
  <si>
    <t>Estimación</t>
  </si>
  <si>
    <t>Calibración</t>
  </si>
  <si>
    <t xml:space="preserve"> ß      Coeficiente de expansión térmica del agua</t>
  </si>
  <si>
    <t>Coeficiente cubico de expansión                           térmico del Agua</t>
  </si>
  <si>
    <t>Coeficiente cubico de                                                  expansión térmico del material</t>
  </si>
  <si>
    <t>Repetibilidad en la                                                  medición del volumen</t>
  </si>
  <si>
    <t>Delta por resolución</t>
  </si>
  <si>
    <t>Incertidumbre por distancia                          entre trazos</t>
  </si>
  <si>
    <t>Calibración certificado</t>
  </si>
  <si>
    <t>División de escala</t>
  </si>
  <si>
    <t>Corrección</t>
  </si>
  <si>
    <t>Factor dr cobertura</t>
  </si>
  <si>
    <t>Fecha de calibración</t>
  </si>
  <si>
    <t>Termómetro (RVP)</t>
  </si>
  <si>
    <t>Termómetro (RVC)</t>
  </si>
  <si>
    <t>1 galón</t>
  </si>
  <si>
    <t>Coeficiente cubico de                                          expansión térmico del material</t>
  </si>
  <si>
    <r>
      <t xml:space="preserve">División de escala  </t>
    </r>
    <r>
      <rPr>
        <b/>
        <sz val="10"/>
        <color rgb="FF000000"/>
        <rFont val="Arial"/>
        <family val="2"/>
      </rPr>
      <t>in</t>
    </r>
    <r>
      <rPr>
        <b/>
        <vertAlign val="superscript"/>
        <sz val="10"/>
        <color rgb="FF000000"/>
        <rFont val="Arial"/>
        <family val="2"/>
      </rPr>
      <t>3</t>
    </r>
  </si>
  <si>
    <t>VERIFICACION DE LA ESCALA</t>
  </si>
  <si>
    <t>Información del equipo sometido a calibración</t>
  </si>
  <si>
    <t>Objeto:</t>
  </si>
  <si>
    <t>Fabricante.</t>
  </si>
  <si>
    <r>
      <t>Solicitante</t>
    </r>
    <r>
      <rPr>
        <sz val="10"/>
        <color rgb="FF000000"/>
        <rFont val="Arial"/>
        <family val="2"/>
      </rPr>
      <t xml:space="preserve">                    </t>
    </r>
  </si>
  <si>
    <t xml:space="preserve">Ciudad                          </t>
  </si>
  <si>
    <t>Radicación:</t>
  </si>
  <si>
    <t>Número de páginas del certificado:</t>
  </si>
  <si>
    <t>Fecha de recepción</t>
  </si>
  <si>
    <t>Este certificado de calibración documenta la trazabilidad de los patrones empleados para esta calibración con los patrones nacionales del Instituto Nacional de Metrología (INM).</t>
  </si>
  <si>
    <t>Las unidades de medida están con forme al Sistema Internacional de Unidades (SI).</t>
  </si>
  <si>
    <t>Este certificado de calibración no puede ser reproducido parcial ni totalmente, excepto con autorización  del laboratorio de la SIC. Los certificados de calibración sin firmas y sello no son válidos.</t>
  </si>
  <si>
    <t>FIRMAS AUTORIZADAS:</t>
  </si>
  <si>
    <t>____________________________________</t>
  </si>
  <si>
    <t>Firma Autorizada</t>
  </si>
  <si>
    <t>Calibrado Por:</t>
  </si>
  <si>
    <t>Responsable de la Dirección Técnica</t>
  </si>
  <si>
    <t>Responsable de la Calibración</t>
  </si>
  <si>
    <t>Fecha de elaboración:</t>
  </si>
  <si>
    <t>1.</t>
  </si>
  <si>
    <t>CONSECUTIVO INTERNO</t>
  </si>
  <si>
    <t>2.    DESCRIPCIÓN DEL EQUIPO CALIBRADO</t>
  </si>
  <si>
    <t>Recipiente volumétrico metálico identificado así:</t>
  </si>
  <si>
    <t>Identificación / Serie</t>
  </si>
  <si>
    <t>Capacidad Nominal en galones:</t>
  </si>
  <si>
    <r>
      <t>División de escala in</t>
    </r>
    <r>
      <rPr>
        <vertAlign val="superscript"/>
        <sz val="11"/>
        <color theme="1"/>
        <rFont val="Arial Narrow"/>
        <family val="2"/>
      </rPr>
      <t>3</t>
    </r>
    <r>
      <rPr>
        <sz val="11"/>
        <color theme="1"/>
        <rFont val="Arial Narrow"/>
        <family val="2"/>
      </rPr>
      <t>:</t>
    </r>
  </si>
  <si>
    <t>Material de construcción:</t>
  </si>
  <si>
    <t>3.   MÉTODO DE CALIBRACIÓN UTILIZADO EN LA CALIBRACIÓN</t>
  </si>
  <si>
    <t>En la calibración del recipiente volumétrico bajo prueba descrito en el procedimiento RT03-P04 y la guía Euramet cg-21, consistente en el método por comparación directa, el cual consiste en que el volumen de agua medido por el patrón es comparado por el volumen de agua medido en el instrumento bajo prueba.</t>
  </si>
  <si>
    <t xml:space="preserve">Donde: </t>
  </si>
  <si>
    <t>Capacidad del RVC a la temperatura de referencia.</t>
  </si>
  <si>
    <t xml:space="preserve">Capacidad del RVP, a la temperatura de referencia  20°C, hasta el trazo que indica su capacidad nominal de 5 galones.  </t>
  </si>
  <si>
    <t xml:space="preserve">: Es el coeficiente de expansión térmica del material del RVP. </t>
  </si>
  <si>
    <t>: Es la temperatura de referencia en el RVP, según certificado              (generalmente    20°C).</t>
  </si>
  <si>
    <t>: Es la temperatura del líquido medida dentro del  RVP.</t>
  </si>
  <si>
    <t>: Es el coeficiente de expansión térmica del agua.</t>
  </si>
  <si>
    <t>: Es la temperatura del líquido medida dentro del RVC.</t>
  </si>
  <si>
    <r>
      <rPr>
        <sz val="7"/>
        <color theme="1"/>
        <rFont val="Times New Roman"/>
        <family val="1"/>
      </rPr>
      <t xml:space="preserve"> </t>
    </r>
    <r>
      <rPr>
        <sz val="12"/>
        <color theme="1"/>
        <rFont val="Calibri"/>
        <family val="2"/>
      </rPr>
      <t>: Coeficiente de expansión térmica del material del RVC.</t>
    </r>
  </si>
  <si>
    <t>: Temperatura de referencia en el RVC (generalmente 20°C).</t>
  </si>
  <si>
    <t xml:space="preserve">:Delta respecto a la lectura del menisco </t>
  </si>
  <si>
    <t>:Delta respecto a la repetibilidad de las mediciones</t>
  </si>
  <si>
    <t>:Delta respecto a factores adicionales</t>
  </si>
  <si>
    <t>4.  CONDICIONES AMBIENTALES</t>
  </si>
  <si>
    <t>Las condiciones ambientales promedio en el laboratorio durante la calibración fueron las siguientes:</t>
  </si>
  <si>
    <t>Presión atmosférica</t>
  </si>
  <si>
    <t>5.   INCERTIDUMBRE DE MEDICIÓN</t>
  </si>
  <si>
    <t>La incertidumbre expandida con que se determinaron los errores, fueron estimadas con un nivel de confianza de 95 % aproximadamente y esta fue multiplicada por el factor de cubrimiento k=2,0.</t>
  </si>
  <si>
    <t>6.   TRAZABILIDAD DE LA MEDICIÓN</t>
  </si>
  <si>
    <t xml:space="preserve">Los patrones utilizados en la calibración de este instrumento están trazados al sistema internacional de unidades, a través de patrones nacionales de la magnitud volumen.
</t>
  </si>
  <si>
    <t>INSTRUMENTO</t>
  </si>
  <si>
    <t>FABRICANTE</t>
  </si>
  <si>
    <t>TIPO</t>
  </si>
  <si>
    <t>No. DE SERIE</t>
  </si>
  <si>
    <t>TRAZABILIDAD</t>
  </si>
  <si>
    <t>Recipiente Volumétrico</t>
  </si>
  <si>
    <t>METALICO</t>
  </si>
  <si>
    <t>Termómetro</t>
  </si>
  <si>
    <t>NO INDICA</t>
  </si>
  <si>
    <t>VIDRIO</t>
  </si>
  <si>
    <t>TERMO SCHEIDER</t>
  </si>
  <si>
    <t>Pipeta</t>
  </si>
  <si>
    <t>7.  RESULTADOS DE LA CALIBRACIÓN</t>
  </si>
  <si>
    <t>Temperatura de Referencia</t>
  </si>
  <si>
    <t>Capacidad nominal</t>
  </si>
  <si>
    <t xml:space="preserve">Capacidad </t>
  </si>
  <si>
    <t>Incertidumbre                          U</t>
  </si>
  <si>
    <t>Los anteriores valores son validos únicamente para el estado del recipiente en el momento de la prueba el cual se humedeció y se nivelo previamente</t>
  </si>
  <si>
    <t>La escala fue verificada:</t>
  </si>
  <si>
    <r>
      <t>División mínima promedio de escala en pulgadas (in</t>
    </r>
    <r>
      <rPr>
        <vertAlign val="superscript"/>
        <sz val="11"/>
        <color theme="1"/>
        <rFont val="Arial"/>
        <family val="2"/>
      </rPr>
      <t>3</t>
    </r>
    <r>
      <rPr>
        <sz val="11"/>
        <color theme="1"/>
        <rFont val="Arial"/>
        <family val="2"/>
      </rPr>
      <t xml:space="preserve">): </t>
    </r>
    <r>
      <rPr>
        <b/>
        <sz val="11"/>
        <color theme="1"/>
        <rFont val="Arial"/>
        <family val="2"/>
      </rPr>
      <t xml:space="preserve"> </t>
    </r>
  </si>
  <si>
    <t xml:space="preserve"> in3   ±</t>
  </si>
  <si>
    <t>Los anteriores valores son válidos únicamente para el estado del recipiente  en el momento de la prueba (recipiente correctamente nivelado y humedecido previamente)</t>
  </si>
  <si>
    <t>OBSERVACIONES</t>
  </si>
  <si>
    <t>Se le aplicó al recipiente una estampilla de calibración con el número de este certificado</t>
  </si>
  <si>
    <t>Se le aplicó al recipiente un sello de seguridad sobre la escala de medición número: 0000000xxxxx</t>
  </si>
  <si>
    <t>El recipiente fue calibrado para suministrar por el método Volumétrico usando agua potable directamente del grifo del laboratorio.</t>
  </si>
  <si>
    <t>El recipiente no presenta daños superficiales.</t>
  </si>
  <si>
    <t>El pre-mojado al momento de usarlo se realiza llenándolo hasta el trazo que indica su capacidad nominal y drenándolo en un tiempo mínimo total de 60 s ±10 s, incluyendo 30 segundos de escurrido, después de haber cesado el flujo principal.</t>
  </si>
  <si>
    <t>La nivelación será proporcionada por la estructura del recipiente, sin embargo si se hace necesario se deben usar implementos que garanticen su nivelación.</t>
  </si>
  <si>
    <r>
      <t>La escala fue verificada en el intervalo de medición 5 galones ± 10 in</t>
    </r>
    <r>
      <rPr>
        <u/>
        <vertAlign val="superscript"/>
        <sz val="11"/>
        <color theme="1"/>
        <rFont val="Arial"/>
        <family val="2"/>
      </rPr>
      <t>3</t>
    </r>
    <r>
      <rPr>
        <u/>
        <sz val="11"/>
        <color theme="1"/>
        <rFont val="Arial"/>
        <family val="2"/>
      </rPr>
      <t>.</t>
    </r>
  </si>
  <si>
    <t>En el presente certificado se usa la coma “,” como separador decimal.</t>
  </si>
  <si>
    <t>No. Radicación</t>
  </si>
  <si>
    <t>fecha de recepción</t>
  </si>
  <si>
    <t>fecha de calibración</t>
  </si>
  <si>
    <r>
      <t>División de escala   (in</t>
    </r>
    <r>
      <rPr>
        <b/>
        <vertAlign val="superscript"/>
        <sz val="9"/>
        <rFont val="Times New Roman"/>
        <family val="1"/>
      </rPr>
      <t>3</t>
    </r>
    <r>
      <rPr>
        <b/>
        <sz val="9"/>
        <rFont val="Times New Roman"/>
        <family val="1"/>
      </rPr>
      <t>)</t>
    </r>
    <r>
      <rPr>
        <b/>
        <vertAlign val="superscript"/>
        <sz val="9"/>
        <rFont val="Times New Roman"/>
        <family val="1"/>
      </rPr>
      <t xml:space="preserve"> </t>
    </r>
  </si>
  <si>
    <r>
      <t>P</t>
    </r>
    <r>
      <rPr>
        <b/>
        <vertAlign val="subscript"/>
        <sz val="11"/>
        <color theme="0"/>
        <rFont val="Times New Roman"/>
        <family val="1"/>
      </rPr>
      <t>romedio</t>
    </r>
  </si>
  <si>
    <t>h Max</t>
  </si>
  <si>
    <r>
      <t>Diferencia de alturas  (D</t>
    </r>
    <r>
      <rPr>
        <b/>
        <vertAlign val="subscript"/>
        <sz val="9"/>
        <color theme="1"/>
        <rFont val="Times New Roman"/>
        <family val="1"/>
      </rPr>
      <t>h</t>
    </r>
    <r>
      <rPr>
        <b/>
        <sz val="9"/>
        <color theme="1"/>
        <rFont val="Times New Roman"/>
        <family val="1"/>
      </rPr>
      <t>)</t>
    </r>
  </si>
  <si>
    <t>Delta de volumen máximo de lectura</t>
  </si>
  <si>
    <t>Delta de volumen mínimo de lectura</t>
  </si>
  <si>
    <t>Delta por método</t>
  </si>
  <si>
    <r>
      <rPr>
        <i/>
        <sz val="12"/>
        <rFont val="Times New Roman"/>
        <family val="1"/>
      </rPr>
      <t>u</t>
    </r>
    <r>
      <rPr>
        <sz val="12"/>
        <rFont val="Times New Roman"/>
        <family val="1"/>
      </rPr>
      <t xml:space="preserve"> división de escala </t>
    </r>
  </si>
  <si>
    <t>Como g ej. &gt; 50  =&gt;para 95%</t>
  </si>
  <si>
    <t>CERTIFICADO DE CALIBRACIÒN DE RECIPIENTES VOLUMÉTRICOS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</si>
</sst>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0"/>
    <numFmt numFmtId="165" formatCode="0.00000"/>
    <numFmt numFmtId="166" formatCode="yyyy\-mm\-dd;@"/>
    <numFmt numFmtId="167" formatCode="0.000000000"/>
    <numFmt numFmtId="168" formatCode="0.000000"/>
    <numFmt numFmtId="169" formatCode="0.0"/>
    <numFmt numFmtId="170" formatCode="0.000"/>
  </numFmts>
  <fonts count="123" x14ac:knownFonts="1">
    <font>
      <sz val="11"/>
      <color theme="1"/>
      <name val="Calibri"/>
      <family val="2"/>
      <scheme val="minor"/>
    </font>
    <font>
      <b/>
      <sz val="11"/>
      <color theme="0"/>
      <name val="Times New Roman"/>
      <family val="1"/>
    </font>
    <font>
      <sz val="10"/>
      <color theme="1"/>
      <name val="Times New Roman"/>
      <family val="1"/>
    </font>
    <font>
      <b/>
      <sz val="10"/>
      <color theme="1"/>
      <name val="Times New Roman"/>
      <family val="1"/>
    </font>
    <font>
      <b/>
      <sz val="14"/>
      <color theme="0"/>
      <name val="Times New Roman"/>
      <family val="1"/>
    </font>
    <font>
      <b/>
      <sz val="10"/>
      <color rgb="FF000000"/>
      <name val="Times New Roman"/>
      <family val="1"/>
    </font>
    <font>
      <b/>
      <vertAlign val="superscript"/>
      <sz val="10"/>
      <color rgb="FF000000"/>
      <name val="Times New Roman"/>
      <family val="1"/>
    </font>
    <font>
      <b/>
      <sz val="14"/>
      <color theme="1"/>
      <name val="Times New Roman"/>
      <family val="1"/>
    </font>
    <font>
      <b/>
      <sz val="12"/>
      <color theme="0"/>
      <name val="Times New Roman"/>
      <family val="1"/>
    </font>
    <font>
      <sz val="14"/>
      <color theme="1"/>
      <name val="Times New Roman"/>
      <family val="1"/>
    </font>
    <font>
      <b/>
      <sz val="10"/>
      <color theme="0"/>
      <name val="Times New Roman"/>
      <family val="1"/>
    </font>
    <font>
      <b/>
      <vertAlign val="superscript"/>
      <sz val="10"/>
      <color theme="1"/>
      <name val="Times New Roman"/>
      <family val="1"/>
    </font>
    <font>
      <vertAlign val="superscript"/>
      <sz val="10"/>
      <color theme="1"/>
      <name val="Times New Roman"/>
      <family val="1"/>
    </font>
    <font>
      <sz val="10"/>
      <color theme="0"/>
      <name val="Times New Roman"/>
      <family val="1"/>
    </font>
    <font>
      <vertAlign val="superscript"/>
      <sz val="14"/>
      <color theme="1"/>
      <name val="Times New Roman"/>
      <family val="1"/>
    </font>
    <font>
      <sz val="10"/>
      <name val="Times New Roman"/>
      <family val="1"/>
    </font>
    <font>
      <sz val="10"/>
      <color rgb="FF000000"/>
      <name val="Times New Roman"/>
      <family val="1"/>
    </font>
    <font>
      <i/>
      <sz val="12"/>
      <color theme="1"/>
      <name val="Times New Roman"/>
      <family val="1"/>
    </font>
    <font>
      <i/>
      <vertAlign val="subscript"/>
      <sz val="12"/>
      <color theme="1"/>
      <name val="Times New Roman"/>
      <family val="1"/>
    </font>
    <font>
      <vertAlign val="subscript"/>
      <sz val="12"/>
      <color theme="1"/>
      <name val="Times New Roman"/>
      <family val="1"/>
    </font>
    <font>
      <b/>
      <sz val="12"/>
      <color theme="1"/>
      <name val="Arial"/>
      <family val="2"/>
    </font>
    <font>
      <b/>
      <sz val="20"/>
      <color theme="0"/>
      <name val="Times New Roman"/>
      <family val="1"/>
    </font>
    <font>
      <b/>
      <sz val="8"/>
      <color theme="0"/>
      <name val="Times New Roman"/>
      <family val="1"/>
    </font>
    <font>
      <b/>
      <sz val="16"/>
      <color theme="0"/>
      <name val="Times New Roman"/>
      <family val="1"/>
    </font>
    <font>
      <b/>
      <sz val="16"/>
      <color theme="1"/>
      <name val="Times New Roman"/>
      <family val="1"/>
    </font>
    <font>
      <b/>
      <sz val="11"/>
      <color theme="1"/>
      <name val="Times New Roman"/>
      <family val="1"/>
    </font>
    <font>
      <b/>
      <vertAlign val="superscript"/>
      <sz val="11"/>
      <color theme="1"/>
      <name val="Times New Roman"/>
      <family val="1"/>
    </font>
    <font>
      <sz val="10"/>
      <name val="Calibri"/>
      <family val="2"/>
    </font>
    <font>
      <b/>
      <sz val="12"/>
      <color theme="1"/>
      <name val="Times New Roman"/>
      <family val="1"/>
    </font>
    <font>
      <sz val="16"/>
      <color theme="1"/>
      <name val="Times New Roman"/>
      <family val="1"/>
    </font>
    <font>
      <sz val="18"/>
      <color theme="1"/>
      <name val="Times New Roman"/>
      <family val="1"/>
    </font>
    <font>
      <sz val="22"/>
      <color theme="1"/>
      <name val="Times New Roman"/>
      <family val="1"/>
    </font>
    <font>
      <sz val="16"/>
      <name val="Times New Roman"/>
      <family val="1"/>
    </font>
    <font>
      <sz val="18"/>
      <name val="Times New Roman"/>
      <family val="1"/>
    </font>
    <font>
      <vertAlign val="superscript"/>
      <sz val="18"/>
      <color theme="1"/>
      <name val="Arial"/>
      <family val="2"/>
    </font>
    <font>
      <vertAlign val="subscript"/>
      <sz val="16"/>
      <color theme="1"/>
      <name val="Arial"/>
      <family val="2"/>
    </font>
    <font>
      <sz val="16"/>
      <color theme="1"/>
      <name val="Arial"/>
      <family val="2"/>
    </font>
    <font>
      <sz val="16"/>
      <name val="Calibri"/>
      <family val="2"/>
    </font>
    <font>
      <sz val="11"/>
      <color theme="1"/>
      <name val="Times New Roman"/>
      <family val="1"/>
    </font>
    <font>
      <b/>
      <sz val="12"/>
      <color rgb="FF000000"/>
      <name val="Times New Roman"/>
      <family val="1"/>
    </font>
    <font>
      <b/>
      <sz val="14"/>
      <color rgb="FF000000"/>
      <name val="Times New Roman"/>
      <family val="1"/>
    </font>
    <font>
      <b/>
      <vertAlign val="superscript"/>
      <sz val="14"/>
      <color rgb="FF000000"/>
      <name val="Times New Roman"/>
      <family val="1"/>
    </font>
    <font>
      <b/>
      <sz val="9"/>
      <color theme="1"/>
      <name val="Times New Roman"/>
      <family val="1"/>
    </font>
    <font>
      <sz val="11"/>
      <color theme="0"/>
      <name val="Times New Roman"/>
      <family val="1"/>
    </font>
    <font>
      <b/>
      <i/>
      <sz val="11"/>
      <color theme="0"/>
      <name val="Times New Roman"/>
      <family val="1"/>
    </font>
    <font>
      <sz val="11"/>
      <color rgb="FF006100"/>
      <name val="Calibri"/>
      <family val="2"/>
      <scheme val="minor"/>
    </font>
    <font>
      <b/>
      <sz val="10"/>
      <name val="Times New Roman"/>
      <family val="1"/>
    </font>
    <font>
      <b/>
      <sz val="9"/>
      <name val="Times New Roman"/>
      <family val="1"/>
    </font>
    <font>
      <sz val="14"/>
      <name val="Times New Roman"/>
      <family val="1"/>
    </font>
    <font>
      <b/>
      <sz val="9"/>
      <color indexed="81"/>
      <name val="Tahoma"/>
      <family val="2"/>
    </font>
    <font>
      <sz val="9"/>
      <color indexed="81"/>
      <name val="Tahoma"/>
      <family val="2"/>
    </font>
    <font>
      <sz val="12"/>
      <color theme="1"/>
      <name val="Arial"/>
      <family val="2"/>
    </font>
    <font>
      <b/>
      <sz val="12"/>
      <name val="Calibri"/>
      <family val="2"/>
      <scheme val="minor"/>
    </font>
    <font>
      <b/>
      <sz val="12"/>
      <color theme="1"/>
      <name val="Calibri"/>
      <family val="2"/>
      <scheme val="minor"/>
    </font>
    <font>
      <sz val="12"/>
      <color rgb="FFFF0000"/>
      <name val="Arial"/>
      <family val="2"/>
    </font>
    <font>
      <sz val="12"/>
      <color theme="1"/>
      <name val="Calibri"/>
      <family val="2"/>
      <scheme val="minor"/>
    </font>
    <font>
      <sz val="14"/>
      <color theme="1"/>
      <name val="Calibri"/>
      <family val="2"/>
      <scheme val="minor"/>
    </font>
    <font>
      <sz val="12"/>
      <color rgb="FFFF0000"/>
      <name val="Calibri"/>
      <family val="2"/>
      <scheme val="minor"/>
    </font>
    <font>
      <sz val="12"/>
      <name val="Calibri"/>
      <family val="2"/>
      <scheme val="minor"/>
    </font>
    <font>
      <sz val="14"/>
      <color theme="1"/>
      <name val="Arial"/>
      <family val="2"/>
    </font>
    <font>
      <i/>
      <sz val="14"/>
      <color theme="1"/>
      <name val="Arial"/>
      <family val="2"/>
    </font>
    <font>
      <sz val="11"/>
      <color rgb="FFFF0000"/>
      <name val="Arial"/>
      <family val="2"/>
    </font>
    <font>
      <b/>
      <sz val="20"/>
      <color theme="1"/>
      <name val="Calibri"/>
      <family val="2"/>
      <scheme val="minor"/>
    </font>
    <font>
      <b/>
      <vertAlign val="subscript"/>
      <sz val="20"/>
      <color theme="1"/>
      <name val="Calibri"/>
      <family val="2"/>
      <scheme val="minor"/>
    </font>
    <font>
      <b/>
      <vertAlign val="superscript"/>
      <sz val="9"/>
      <name val="Times New Roman"/>
      <family val="1"/>
    </font>
    <font>
      <b/>
      <sz val="9"/>
      <color rgb="FF000000"/>
      <name val="Times New Roman"/>
      <family val="1"/>
    </font>
    <font>
      <b/>
      <vertAlign val="subscript"/>
      <sz val="9"/>
      <color theme="1"/>
      <name val="Times New Roman"/>
      <family val="1"/>
    </font>
    <font>
      <b/>
      <sz val="36"/>
      <color theme="0"/>
      <name val="Times New Roman"/>
      <family val="1"/>
    </font>
    <font>
      <sz val="12"/>
      <color theme="1"/>
      <name val="Times New Roman"/>
      <family val="1"/>
    </font>
    <font>
      <b/>
      <sz val="9"/>
      <color theme="1"/>
      <name val="Calibri"/>
      <family val="2"/>
      <scheme val="minor"/>
    </font>
    <font>
      <sz val="11"/>
      <color theme="0"/>
      <name val="Calibri"/>
      <family val="2"/>
      <scheme val="minor"/>
    </font>
    <font>
      <b/>
      <sz val="9"/>
      <color theme="0"/>
      <name val="Times New Roman"/>
      <family val="1"/>
    </font>
    <font>
      <sz val="9"/>
      <name val="Times New Roman"/>
      <family val="1"/>
    </font>
    <font>
      <b/>
      <vertAlign val="subscript"/>
      <sz val="11"/>
      <color theme="0"/>
      <name val="Times New Roman"/>
      <family val="1"/>
    </font>
    <font>
      <b/>
      <vertAlign val="subscript"/>
      <sz val="10"/>
      <color theme="0"/>
      <name val="Times New Roman"/>
      <family val="1"/>
    </font>
    <font>
      <b/>
      <sz val="9"/>
      <color theme="0"/>
      <name val="Calibri"/>
      <family val="2"/>
    </font>
    <font>
      <b/>
      <sz val="18"/>
      <color theme="1"/>
      <name val="Times New Roman"/>
      <family val="1"/>
    </font>
    <font>
      <b/>
      <vertAlign val="superscript"/>
      <sz val="18"/>
      <color theme="1"/>
      <name val="Times New Roman"/>
      <family val="1"/>
    </font>
    <font>
      <b/>
      <vertAlign val="superscript"/>
      <sz val="9"/>
      <color theme="0"/>
      <name val="Times New Roman"/>
      <family val="1"/>
    </font>
    <font>
      <b/>
      <vertAlign val="superscript"/>
      <sz val="11"/>
      <color theme="0"/>
      <name val="Times New Roman"/>
      <family val="1"/>
    </font>
    <font>
      <b/>
      <sz val="28"/>
      <color theme="0"/>
      <name val="Times New Roman"/>
      <family val="1"/>
    </font>
    <font>
      <b/>
      <vertAlign val="subscript"/>
      <sz val="10"/>
      <color theme="1"/>
      <name val="Times New Roman"/>
      <family val="1"/>
    </font>
    <font>
      <b/>
      <sz val="8"/>
      <color rgb="FF000000"/>
      <name val="Times New Roman"/>
      <family val="1"/>
    </font>
    <font>
      <b/>
      <sz val="8"/>
      <color theme="1"/>
      <name val="Times New Roman"/>
      <family val="1"/>
    </font>
    <font>
      <b/>
      <vertAlign val="superscript"/>
      <sz val="16"/>
      <color theme="1"/>
      <name val="Times New Roman"/>
      <family val="1"/>
    </font>
    <font>
      <vertAlign val="subscript"/>
      <sz val="10"/>
      <color theme="1"/>
      <name val="Times New Roman"/>
      <family val="1"/>
    </font>
    <font>
      <sz val="12"/>
      <name val="Times New Roman"/>
      <family val="1"/>
    </font>
    <font>
      <i/>
      <sz val="12"/>
      <name val="Times New Roman"/>
      <family val="1"/>
    </font>
    <font>
      <vertAlign val="superscript"/>
      <sz val="12"/>
      <color theme="1"/>
      <name val="Arial"/>
      <family val="2"/>
    </font>
    <font>
      <b/>
      <i/>
      <sz val="12"/>
      <color theme="1"/>
      <name val="Times New Roman"/>
      <family val="1"/>
    </font>
    <font>
      <b/>
      <i/>
      <vertAlign val="subscript"/>
      <sz val="12"/>
      <color theme="1"/>
      <name val="Times New Roman"/>
      <family val="1"/>
    </font>
    <font>
      <sz val="9"/>
      <color theme="1"/>
      <name val="Times New Roman"/>
      <family val="1"/>
    </font>
    <font>
      <sz val="14"/>
      <name val="Arial"/>
      <family val="2"/>
    </font>
    <font>
      <b/>
      <sz val="10"/>
      <color theme="1"/>
      <name val="Arial"/>
      <family val="2"/>
    </font>
    <font>
      <b/>
      <sz val="14"/>
      <color theme="1"/>
      <name val="Arial"/>
      <family val="2"/>
    </font>
    <font>
      <b/>
      <sz val="10"/>
      <color rgb="FF000000"/>
      <name val="Arial"/>
      <family val="2"/>
    </font>
    <font>
      <b/>
      <vertAlign val="superscript"/>
      <sz val="10"/>
      <color rgb="FF000000"/>
      <name val="Arial"/>
      <family val="2"/>
    </font>
    <font>
      <b/>
      <sz val="11"/>
      <color theme="1"/>
      <name val="Calibri"/>
      <family val="2"/>
      <scheme val="minor"/>
    </font>
    <font>
      <sz val="10"/>
      <color theme="1"/>
      <name val="Arial"/>
      <family val="2"/>
    </font>
    <font>
      <b/>
      <sz val="11"/>
      <color theme="1"/>
      <name val="Arial Narrow"/>
      <family val="2"/>
    </font>
    <font>
      <sz val="11"/>
      <color theme="1"/>
      <name val="Arial Narrow"/>
      <family val="2"/>
    </font>
    <font>
      <sz val="10"/>
      <color theme="1"/>
      <name val="Calibri"/>
      <family val="2"/>
      <scheme val="minor"/>
    </font>
    <font>
      <sz val="10"/>
      <color rgb="FF000000"/>
      <name val="Arial"/>
      <family val="2"/>
    </font>
    <font>
      <sz val="10"/>
      <color theme="1"/>
      <name val="Arial Narrow"/>
      <family val="2"/>
    </font>
    <font>
      <sz val="11"/>
      <color theme="1"/>
      <name val="Arial"/>
      <family val="2"/>
    </font>
    <font>
      <b/>
      <sz val="10"/>
      <color theme="1"/>
      <name val="Calibri"/>
      <family val="2"/>
      <scheme val="minor"/>
    </font>
    <font>
      <sz val="8"/>
      <color theme="1"/>
      <name val="Calibri"/>
      <family val="2"/>
      <scheme val="minor"/>
    </font>
    <font>
      <b/>
      <sz val="10"/>
      <color theme="1"/>
      <name val="Arial Narrow"/>
      <family val="2"/>
    </font>
    <font>
      <b/>
      <sz val="11"/>
      <color theme="1"/>
      <name val="Arial"/>
      <family val="2"/>
    </font>
    <font>
      <sz val="12"/>
      <color theme="1"/>
      <name val="Arial Narrow"/>
      <family val="2"/>
    </font>
    <font>
      <vertAlign val="superscript"/>
      <sz val="11"/>
      <color theme="1"/>
      <name val="Arial Narrow"/>
      <family val="2"/>
    </font>
    <font>
      <b/>
      <i/>
      <sz val="11"/>
      <color theme="1"/>
      <name val="Arial Narrow"/>
      <family val="2"/>
    </font>
    <font>
      <i/>
      <sz val="12"/>
      <color theme="1"/>
      <name val="Calibri"/>
      <family val="2"/>
      <scheme val="minor"/>
    </font>
    <font>
      <sz val="12"/>
      <color theme="1"/>
      <name val="Symbol"/>
      <family val="1"/>
      <charset val="2"/>
    </font>
    <font>
      <sz val="7"/>
      <color theme="1"/>
      <name val="Times New Roman"/>
      <family val="1"/>
    </font>
    <font>
      <sz val="12"/>
      <color theme="1"/>
      <name val="Calibri"/>
      <family val="2"/>
    </font>
    <font>
      <b/>
      <sz val="9"/>
      <color theme="1"/>
      <name val="Arial Narrow"/>
      <family val="2"/>
    </font>
    <font>
      <b/>
      <sz val="9"/>
      <color theme="1"/>
      <name val="Arial"/>
      <family val="2"/>
    </font>
    <font>
      <vertAlign val="superscript"/>
      <sz val="11"/>
      <color theme="1"/>
      <name val="Arial"/>
      <family val="2"/>
    </font>
    <font>
      <u/>
      <sz val="11"/>
      <color theme="1"/>
      <name val="Arial"/>
      <family val="2"/>
    </font>
    <font>
      <u/>
      <vertAlign val="superscript"/>
      <sz val="11"/>
      <color theme="1"/>
      <name val="Arial"/>
      <family val="2"/>
    </font>
    <font>
      <b/>
      <sz val="20"/>
      <color theme="1"/>
      <name val="Times New Roman"/>
      <family val="1"/>
    </font>
    <font>
      <b/>
      <sz val="12"/>
      <name val="Arial"/>
      <family val="2"/>
    </font>
  </fonts>
  <fills count="19">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FCE4D6"/>
        <bgColor indexed="64"/>
      </patternFill>
    </fill>
    <fill>
      <patternFill patternType="solid">
        <fgColor rgb="FF9BC2E6"/>
        <bgColor indexed="64"/>
      </patternFill>
    </fill>
    <fill>
      <patternFill patternType="solid">
        <fgColor rgb="FF1F4E78"/>
        <bgColor indexed="64"/>
      </patternFill>
    </fill>
    <fill>
      <patternFill patternType="solid">
        <fgColor rgb="FF00B0F0"/>
        <bgColor indexed="64"/>
      </patternFill>
    </fill>
    <fill>
      <patternFill patternType="solid">
        <fgColor rgb="FFDDEBF7"/>
        <bgColor indexed="64"/>
      </patternFill>
    </fill>
    <fill>
      <patternFill patternType="solid">
        <fgColor rgb="FFC6EFCE"/>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2DCDB"/>
        <bgColor indexed="64"/>
      </patternFill>
    </fill>
    <fill>
      <patternFill patternType="solid">
        <fgColor theme="1" tint="0.14999847407452621"/>
        <bgColor indexed="64"/>
      </patternFill>
    </fill>
    <fill>
      <patternFill patternType="solid">
        <fgColor theme="7" tint="0.39997558519241921"/>
        <bgColor indexed="64"/>
      </patternFill>
    </fill>
    <fill>
      <patternFill patternType="solid">
        <fgColor rgb="FF00B05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4" tint="0.39997558519241921"/>
        <bgColor indexed="64"/>
      </patternFill>
    </fill>
  </fills>
  <borders count="84">
    <border>
      <left/>
      <right/>
      <top/>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thin">
        <color indexed="64"/>
      </top>
      <bottom/>
      <diagonal/>
    </border>
    <border diagonalUp="1" diagonalDown="1">
      <left style="thin">
        <color indexed="64"/>
      </left>
      <right style="thin">
        <color indexed="64"/>
      </right>
      <top style="thin">
        <color indexed="64"/>
      </top>
      <bottom style="thin">
        <color indexed="64"/>
      </bottom>
      <diagonal style="dashed">
        <color indexed="64"/>
      </diagonal>
    </border>
    <border diagonalUp="1" diagonalDown="1">
      <left style="thin">
        <color indexed="64"/>
      </left>
      <right style="medium">
        <color indexed="64"/>
      </right>
      <top style="thin">
        <color indexed="64"/>
      </top>
      <bottom style="thin">
        <color indexed="64"/>
      </bottom>
      <diagonal style="dashed">
        <color indexed="64"/>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ck">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top style="thick">
        <color theme="5" tint="-0.24994659260841701"/>
      </top>
      <bottom style="thick">
        <color theme="8" tint="-0.24994659260841701"/>
      </bottom>
      <diagonal/>
    </border>
    <border>
      <left style="medium">
        <color indexed="64"/>
      </left>
      <right style="medium">
        <color indexed="64"/>
      </right>
      <top style="medium">
        <color indexed="64"/>
      </top>
      <bottom/>
      <diagonal/>
    </border>
  </borders>
  <cellStyleXfs count="2">
    <xf numFmtId="0" fontId="0" fillId="0" borderId="0"/>
    <xf numFmtId="0" fontId="45" fillId="9" borderId="0" applyNumberFormat="0" applyBorder="0" applyAlignment="0" applyProtection="0"/>
  </cellStyleXfs>
  <cellXfs count="811">
    <xf numFmtId="0" fontId="0" fillId="0" borderId="0" xfId="0"/>
    <xf numFmtId="0" fontId="2" fillId="4" borderId="6" xfId="0" applyFont="1" applyFill="1" applyBorder="1" applyAlignment="1" applyProtection="1">
      <alignment horizontal="center" vertical="center" wrapText="1"/>
      <protection locked="0"/>
    </xf>
    <xf numFmtId="0" fontId="2" fillId="4" borderId="12" xfId="0" applyFont="1" applyFill="1" applyBorder="1" applyAlignment="1" applyProtection="1">
      <alignment horizontal="center" vertical="center" wrapText="1"/>
      <protection locked="0"/>
    </xf>
    <xf numFmtId="0" fontId="2" fillId="0" borderId="0" xfId="0" applyFont="1" applyAlignment="1">
      <alignment vertical="center" wrapText="1"/>
    </xf>
    <xf numFmtId="0" fontId="2" fillId="2" borderId="0" xfId="0" applyFont="1" applyFill="1" applyBorder="1" applyAlignment="1">
      <alignment vertical="center" wrapText="1"/>
    </xf>
    <xf numFmtId="14" fontId="2" fillId="4" borderId="5" xfId="0" applyNumberFormat="1" applyFont="1" applyFill="1" applyBorder="1" applyAlignment="1" applyProtection="1">
      <alignment horizontal="center" vertical="center" wrapText="1"/>
      <protection locked="0"/>
    </xf>
    <xf numFmtId="2" fontId="2" fillId="4" borderId="5" xfId="0" applyNumberFormat="1" applyFont="1" applyFill="1" applyBorder="1" applyAlignment="1" applyProtection="1">
      <alignment horizontal="center" vertical="center" wrapText="1"/>
      <protection locked="0"/>
    </xf>
    <xf numFmtId="0" fontId="2" fillId="4" borderId="5" xfId="0" applyFont="1" applyFill="1" applyBorder="1" applyAlignment="1" applyProtection="1">
      <alignment horizontal="center" vertical="center" wrapText="1"/>
      <protection locked="0"/>
    </xf>
    <xf numFmtId="166" fontId="2" fillId="4" borderId="5" xfId="0" applyNumberFormat="1" applyFont="1" applyFill="1" applyBorder="1" applyAlignment="1" applyProtection="1">
      <alignment horizontal="center" vertical="center" wrapText="1"/>
      <protection locked="0"/>
    </xf>
    <xf numFmtId="1" fontId="2" fillId="4" borderId="5" xfId="0" applyNumberFormat="1" applyFont="1" applyFill="1" applyBorder="1" applyAlignment="1" applyProtection="1">
      <alignment horizontal="center" vertical="center" wrapText="1"/>
      <protection locked="0"/>
    </xf>
    <xf numFmtId="165" fontId="2" fillId="4" borderId="5" xfId="0" applyNumberFormat="1"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xf>
    <xf numFmtId="14" fontId="2" fillId="2" borderId="0" xfId="0" applyNumberFormat="1"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2" fillId="2" borderId="0" xfId="0" applyFont="1" applyFill="1" applyAlignment="1">
      <alignment vertical="center" wrapText="1"/>
    </xf>
    <xf numFmtId="14" fontId="2" fillId="2" borderId="0" xfId="0" applyNumberFormat="1" applyFont="1" applyFill="1" applyBorder="1" applyAlignment="1">
      <alignment horizontal="center" vertical="center" wrapText="1"/>
    </xf>
    <xf numFmtId="0" fontId="10" fillId="2" borderId="0" xfId="0" applyFont="1" applyFill="1" applyBorder="1" applyAlignment="1">
      <alignment horizontal="center" vertical="center" wrapText="1"/>
    </xf>
    <xf numFmtId="0" fontId="4" fillId="2" borderId="0" xfId="0" applyFont="1" applyFill="1" applyBorder="1" applyAlignment="1">
      <alignment vertical="center" wrapText="1"/>
    </xf>
    <xf numFmtId="0" fontId="9" fillId="2" borderId="0" xfId="0" applyFont="1" applyFill="1" applyBorder="1" applyAlignment="1">
      <alignment vertical="center" wrapText="1"/>
    </xf>
    <xf numFmtId="0" fontId="2" fillId="4" borderId="10" xfId="0" applyFont="1" applyFill="1" applyBorder="1" applyAlignment="1" applyProtection="1">
      <alignment horizontal="center" vertical="center" wrapText="1"/>
      <protection locked="0"/>
    </xf>
    <xf numFmtId="14" fontId="2" fillId="4" borderId="10" xfId="0" applyNumberFormat="1" applyFont="1" applyFill="1" applyBorder="1" applyAlignment="1" applyProtection="1">
      <alignment horizontal="center" vertical="center" wrapText="1"/>
      <protection locked="0"/>
    </xf>
    <xf numFmtId="0" fontId="2" fillId="2" borderId="15" xfId="0" applyFont="1" applyFill="1" applyBorder="1" applyAlignment="1">
      <alignment vertical="center" wrapText="1"/>
    </xf>
    <xf numFmtId="0" fontId="13" fillId="2" borderId="0" xfId="0" applyFont="1" applyFill="1" applyBorder="1" applyAlignment="1">
      <alignment horizontal="center" vertical="center" wrapText="1"/>
    </xf>
    <xf numFmtId="0" fontId="13" fillId="2" borderId="0" xfId="0" applyFont="1" applyFill="1" applyBorder="1" applyAlignment="1">
      <alignment vertical="center" wrapText="1"/>
    </xf>
    <xf numFmtId="0" fontId="16" fillId="2" borderId="0" xfId="0" applyNumberFormat="1" applyFont="1" applyFill="1" applyBorder="1" applyAlignment="1">
      <alignment horizontal="center" vertical="center" wrapText="1"/>
    </xf>
    <xf numFmtId="0" fontId="15" fillId="2" borderId="0" xfId="0" applyFont="1" applyFill="1" applyBorder="1" applyAlignment="1">
      <alignment vertical="center" wrapText="1"/>
    </xf>
    <xf numFmtId="168" fontId="2" fillId="2" borderId="0" xfId="0" applyNumberFormat="1" applyFont="1" applyFill="1" applyBorder="1" applyAlignment="1">
      <alignment vertical="center" wrapText="1"/>
    </xf>
    <xf numFmtId="165" fontId="2" fillId="2" borderId="0" xfId="0" applyNumberFormat="1" applyFont="1" applyFill="1" applyBorder="1" applyAlignment="1">
      <alignment vertical="center" wrapText="1"/>
    </xf>
    <xf numFmtId="1" fontId="2" fillId="2" borderId="0" xfId="0" applyNumberFormat="1" applyFont="1" applyFill="1" applyBorder="1" applyAlignment="1">
      <alignment vertical="center" wrapText="1"/>
    </xf>
    <xf numFmtId="0" fontId="2" fillId="2" borderId="19" xfId="0" applyFont="1" applyFill="1" applyBorder="1" applyAlignment="1">
      <alignment vertical="center" wrapText="1"/>
    </xf>
    <xf numFmtId="0" fontId="2" fillId="2" borderId="24" xfId="0" applyFont="1" applyFill="1" applyBorder="1" applyAlignment="1">
      <alignment vertical="center" wrapText="1"/>
    </xf>
    <xf numFmtId="0" fontId="2" fillId="2" borderId="22" xfId="0" applyFont="1" applyFill="1" applyBorder="1" applyAlignment="1">
      <alignment vertical="center" wrapText="1"/>
    </xf>
    <xf numFmtId="0" fontId="4" fillId="2" borderId="0" xfId="0" applyFont="1" applyFill="1" applyBorder="1" applyAlignment="1">
      <alignment horizontal="center" vertical="center" wrapText="1"/>
    </xf>
    <xf numFmtId="0" fontId="2" fillId="2" borderId="25" xfId="0" applyFont="1" applyFill="1" applyBorder="1" applyAlignment="1">
      <alignment vertical="center" wrapText="1"/>
    </xf>
    <xf numFmtId="0" fontId="13" fillId="0" borderId="48" xfId="0" applyFont="1" applyFill="1" applyBorder="1" applyAlignment="1">
      <alignment horizontal="center" vertical="center" wrapText="1"/>
    </xf>
    <xf numFmtId="0" fontId="13" fillId="0" borderId="49" xfId="0" applyFont="1" applyFill="1" applyBorder="1" applyAlignment="1">
      <alignment horizontal="center" vertical="center" wrapText="1"/>
    </xf>
    <xf numFmtId="0" fontId="2" fillId="7" borderId="17" xfId="0" applyFont="1" applyFill="1" applyBorder="1" applyAlignment="1">
      <alignment vertical="center" wrapText="1"/>
    </xf>
    <xf numFmtId="0" fontId="2" fillId="7" borderId="18" xfId="0" applyFont="1" applyFill="1" applyBorder="1" applyAlignment="1">
      <alignment vertical="center" wrapText="1"/>
    </xf>
    <xf numFmtId="0" fontId="2" fillId="7" borderId="3" xfId="0" applyFont="1" applyFill="1" applyBorder="1" applyAlignment="1">
      <alignment vertical="center" wrapText="1"/>
    </xf>
    <xf numFmtId="0" fontId="2" fillId="7" borderId="28" xfId="0" applyFont="1" applyFill="1" applyBorder="1" applyAlignment="1">
      <alignment vertical="center" wrapText="1"/>
    </xf>
    <xf numFmtId="0" fontId="2" fillId="7" borderId="20" xfId="0" applyFont="1" applyFill="1" applyBorder="1" applyAlignment="1">
      <alignment vertical="center" wrapText="1"/>
    </xf>
    <xf numFmtId="0" fontId="2" fillId="7" borderId="32" xfId="0" applyFont="1" applyFill="1" applyBorder="1" applyAlignment="1">
      <alignment vertical="center" wrapText="1"/>
    </xf>
    <xf numFmtId="0" fontId="2" fillId="7" borderId="31" xfId="0" applyFont="1" applyFill="1" applyBorder="1" applyAlignment="1">
      <alignment vertical="center" wrapText="1"/>
    </xf>
    <xf numFmtId="0" fontId="2" fillId="7" borderId="36" xfId="0" applyFont="1" applyFill="1" applyBorder="1" applyAlignment="1">
      <alignment vertical="center" wrapText="1"/>
    </xf>
    <xf numFmtId="0" fontId="2" fillId="7" borderId="25" xfId="0" applyFont="1" applyFill="1" applyBorder="1" applyAlignment="1">
      <alignment vertical="center" wrapText="1"/>
    </xf>
    <xf numFmtId="0" fontId="2" fillId="7" borderId="26" xfId="0" applyFont="1" applyFill="1" applyBorder="1" applyAlignment="1">
      <alignment vertical="center" wrapText="1"/>
    </xf>
    <xf numFmtId="0" fontId="2" fillId="7" borderId="45" xfId="0" applyFont="1" applyFill="1" applyBorder="1" applyAlignment="1">
      <alignment vertical="center" wrapText="1"/>
    </xf>
    <xf numFmtId="0" fontId="2" fillId="7" borderId="35" xfId="0" applyFont="1" applyFill="1" applyBorder="1" applyAlignment="1">
      <alignment vertical="center" wrapText="1"/>
    </xf>
    <xf numFmtId="0" fontId="2" fillId="7" borderId="47" xfId="0" applyFont="1" applyFill="1" applyBorder="1" applyAlignment="1">
      <alignment vertical="center" wrapText="1"/>
    </xf>
    <xf numFmtId="0" fontId="2" fillId="7" borderId="46" xfId="0" applyFont="1" applyFill="1" applyBorder="1" applyAlignment="1">
      <alignment vertical="center" wrapText="1"/>
    </xf>
    <xf numFmtId="0" fontId="1" fillId="2"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2" fillId="4" borderId="5" xfId="0" applyNumberFormat="1" applyFont="1" applyFill="1" applyBorder="1" applyAlignment="1" applyProtection="1">
      <alignment horizontal="center" vertical="center" wrapText="1"/>
      <protection locked="0"/>
    </xf>
    <xf numFmtId="0" fontId="2" fillId="0" borderId="0" xfId="0" applyFont="1" applyBorder="1" applyAlignment="1">
      <alignment vertical="center" wrapText="1"/>
    </xf>
    <xf numFmtId="0" fontId="24" fillId="2" borderId="0" xfId="0" applyFont="1" applyFill="1" applyBorder="1" applyAlignment="1">
      <alignment vertical="center" wrapText="1"/>
    </xf>
    <xf numFmtId="0" fontId="2" fillId="0" borderId="0" xfId="0" applyFont="1" applyFill="1" applyBorder="1" applyAlignment="1">
      <alignment vertical="center" wrapText="1"/>
    </xf>
    <xf numFmtId="0" fontId="24" fillId="0" borderId="0" xfId="0" applyFont="1" applyFill="1" applyBorder="1" applyAlignment="1">
      <alignment vertical="center" wrapText="1"/>
    </xf>
    <xf numFmtId="0" fontId="2" fillId="2" borderId="26" xfId="0" applyFont="1" applyFill="1" applyBorder="1" applyAlignment="1">
      <alignment vertical="center" wrapText="1"/>
    </xf>
    <xf numFmtId="0" fontId="24" fillId="2" borderId="25" xfId="0" applyFont="1" applyFill="1" applyBorder="1" applyAlignment="1">
      <alignment vertical="center" wrapText="1"/>
    </xf>
    <xf numFmtId="0" fontId="24" fillId="2" borderId="0"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51"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6" xfId="0" applyFont="1" applyFill="1" applyBorder="1" applyAlignment="1">
      <alignment vertical="center" wrapText="1"/>
    </xf>
    <xf numFmtId="0" fontId="3" fillId="5" borderId="4" xfId="0" applyFont="1" applyFill="1" applyBorder="1" applyAlignment="1" applyProtection="1">
      <alignment horizontal="center" vertical="center" wrapText="1"/>
    </xf>
    <xf numFmtId="0" fontId="3" fillId="5" borderId="9" xfId="0" applyFont="1" applyFill="1" applyBorder="1" applyAlignment="1" applyProtection="1">
      <alignment horizontal="center" vertical="center" wrapText="1"/>
    </xf>
    <xf numFmtId="0" fontId="2" fillId="5" borderId="22" xfId="0" applyFont="1" applyFill="1" applyBorder="1" applyAlignment="1">
      <alignment vertical="center" wrapText="1"/>
    </xf>
    <xf numFmtId="0" fontId="2" fillId="5" borderId="19" xfId="0" applyFont="1" applyFill="1" applyBorder="1" applyAlignment="1">
      <alignment vertical="center" wrapText="1"/>
    </xf>
    <xf numFmtId="0" fontId="3" fillId="5" borderId="43" xfId="0" applyFont="1" applyFill="1" applyBorder="1" applyAlignment="1">
      <alignment vertical="center" wrapText="1"/>
    </xf>
    <xf numFmtId="0" fontId="13" fillId="5" borderId="22" xfId="0" applyFont="1" applyFill="1" applyBorder="1" applyAlignment="1">
      <alignment vertical="center" wrapText="1"/>
    </xf>
    <xf numFmtId="0" fontId="2" fillId="5" borderId="56" xfId="0" applyFont="1" applyFill="1" applyBorder="1" applyAlignment="1">
      <alignment horizontal="center" vertical="center" wrapText="1"/>
    </xf>
    <xf numFmtId="11" fontId="2" fillId="5" borderId="46" xfId="0" applyNumberFormat="1" applyFont="1" applyFill="1" applyBorder="1" applyAlignment="1">
      <alignment horizontal="center" vertical="center" wrapText="1"/>
    </xf>
    <xf numFmtId="0" fontId="2" fillId="5" borderId="57"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2" fillId="5" borderId="4" xfId="0" applyFont="1" applyFill="1" applyBorder="1" applyAlignment="1">
      <alignment vertical="center" wrapText="1"/>
    </xf>
    <xf numFmtId="0" fontId="13" fillId="5" borderId="9"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12" xfId="0" applyFont="1" applyFill="1" applyBorder="1" applyAlignment="1">
      <alignment horizontal="center" vertical="center" wrapText="1"/>
    </xf>
    <xf numFmtId="0" fontId="2" fillId="8" borderId="5" xfId="0" applyFont="1" applyFill="1" applyBorder="1" applyAlignment="1" applyProtection="1">
      <alignment horizontal="center" vertical="center" wrapText="1"/>
    </xf>
    <xf numFmtId="0" fontId="2" fillId="8" borderId="6" xfId="0" applyFont="1" applyFill="1" applyBorder="1" applyAlignment="1" applyProtection="1">
      <alignment horizontal="center" vertical="center" wrapText="1"/>
    </xf>
    <xf numFmtId="0" fontId="2" fillId="8" borderId="10" xfId="0" applyFont="1" applyFill="1" applyBorder="1" applyAlignment="1" applyProtection="1">
      <alignment horizontal="center" vertical="center" wrapText="1"/>
    </xf>
    <xf numFmtId="0" fontId="2" fillId="8" borderId="12" xfId="0" applyFont="1" applyFill="1" applyBorder="1" applyAlignment="1" applyProtection="1">
      <alignment horizontal="center" vertical="center" wrapText="1"/>
    </xf>
    <xf numFmtId="0" fontId="2" fillId="8" borderId="5" xfId="0" applyFont="1" applyFill="1" applyBorder="1" applyAlignment="1">
      <alignment horizontal="center" vertical="center" wrapText="1"/>
    </xf>
    <xf numFmtId="0" fontId="2" fillId="8" borderId="10" xfId="0" applyFont="1" applyFill="1" applyBorder="1" applyAlignment="1">
      <alignment horizontal="center" vertical="center" wrapText="1"/>
    </xf>
    <xf numFmtId="2" fontId="2" fillId="8" borderId="5" xfId="0" applyNumberFormat="1" applyFont="1" applyFill="1" applyBorder="1" applyAlignment="1">
      <alignment horizontal="center" vertical="center" wrapText="1"/>
    </xf>
    <xf numFmtId="2" fontId="2" fillId="8" borderId="6" xfId="0" applyNumberFormat="1" applyFont="1" applyFill="1" applyBorder="1" applyAlignment="1">
      <alignment horizontal="center" vertical="center" wrapText="1"/>
    </xf>
    <xf numFmtId="11" fontId="2" fillId="8" borderId="5" xfId="0" applyNumberFormat="1" applyFont="1" applyFill="1" applyBorder="1" applyAlignment="1">
      <alignment horizontal="center" vertical="center" wrapText="1"/>
    </xf>
    <xf numFmtId="165" fontId="2" fillId="8" borderId="8" xfId="0" applyNumberFormat="1" applyFont="1" applyFill="1" applyBorder="1" applyAlignment="1">
      <alignment horizontal="center" vertical="center" wrapText="1"/>
    </xf>
    <xf numFmtId="1" fontId="2" fillId="8" borderId="8" xfId="0" applyNumberFormat="1" applyFont="1" applyFill="1" applyBorder="1" applyAlignment="1">
      <alignment horizontal="center" vertical="center" wrapText="1"/>
    </xf>
    <xf numFmtId="0" fontId="15" fillId="8" borderId="5"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5" fillId="8" borderId="7" xfId="0" applyFont="1" applyFill="1" applyBorder="1" applyAlignment="1">
      <alignment horizontal="center" vertical="center" wrapText="1"/>
    </xf>
    <xf numFmtId="0" fontId="15" fillId="5" borderId="7" xfId="0" applyFont="1" applyFill="1" applyBorder="1" applyAlignment="1">
      <alignment horizontal="center" vertical="center" wrapText="1"/>
    </xf>
    <xf numFmtId="167" fontId="13" fillId="2" borderId="0" xfId="0" applyNumberFormat="1" applyFont="1" applyFill="1" applyBorder="1" applyAlignment="1">
      <alignment horizontal="center" vertical="center" wrapText="1"/>
    </xf>
    <xf numFmtId="0" fontId="2" fillId="8" borderId="0" xfId="0" applyFont="1" applyFill="1" applyBorder="1" applyAlignment="1">
      <alignment vertical="center" wrapText="1"/>
    </xf>
    <xf numFmtId="0" fontId="27" fillId="5" borderId="53" xfId="0" applyFont="1" applyFill="1" applyBorder="1" applyAlignment="1">
      <alignment horizontal="center" vertical="center" wrapText="1"/>
    </xf>
    <xf numFmtId="165" fontId="2" fillId="8" borderId="5" xfId="0" applyNumberFormat="1" applyFont="1" applyFill="1" applyBorder="1" applyAlignment="1" applyProtection="1">
      <alignment horizontal="center" vertical="center" wrapText="1"/>
    </xf>
    <xf numFmtId="165" fontId="2" fillId="8" borderId="6" xfId="0" applyNumberFormat="1" applyFont="1" applyFill="1" applyBorder="1" applyAlignment="1" applyProtection="1">
      <alignment horizontal="center" vertical="center" wrapText="1"/>
    </xf>
    <xf numFmtId="0" fontId="2" fillId="2" borderId="5"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13" fillId="2" borderId="4" xfId="0" applyFont="1" applyFill="1" applyBorder="1" applyAlignment="1">
      <alignment horizontal="center" vertical="center" wrapText="1"/>
    </xf>
    <xf numFmtId="11" fontId="2" fillId="8" borderId="6" xfId="0" applyNumberFormat="1" applyFont="1" applyFill="1" applyBorder="1" applyAlignment="1">
      <alignment horizontal="center" vertical="center" wrapText="1"/>
    </xf>
    <xf numFmtId="0" fontId="2" fillId="2" borderId="0"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23" fillId="3" borderId="0" xfId="0" applyFont="1" applyFill="1" applyBorder="1" applyAlignment="1">
      <alignment vertical="center" wrapText="1"/>
    </xf>
    <xf numFmtId="0" fontId="31" fillId="8" borderId="0" xfId="0" applyFont="1" applyFill="1" applyBorder="1" applyAlignment="1">
      <alignment vertical="center" wrapText="1"/>
    </xf>
    <xf numFmtId="0" fontId="29" fillId="8" borderId="0" xfId="0" applyFont="1" applyFill="1" applyBorder="1" applyAlignment="1">
      <alignment vertical="center" wrapText="1"/>
    </xf>
    <xf numFmtId="0" fontId="30" fillId="8" borderId="0" xfId="0" applyFont="1" applyFill="1" applyBorder="1" applyAlignment="1">
      <alignment vertical="center" wrapText="1"/>
    </xf>
    <xf numFmtId="0" fontId="23" fillId="2" borderId="0" xfId="0" applyFont="1" applyFill="1" applyBorder="1" applyAlignment="1">
      <alignment vertical="center" wrapText="1"/>
    </xf>
    <xf numFmtId="11" fontId="2" fillId="4" borderId="5" xfId="0" applyNumberFormat="1" applyFont="1" applyFill="1" applyBorder="1" applyAlignment="1" applyProtection="1">
      <alignment horizontal="center" vertical="center" wrapText="1"/>
      <protection locked="0"/>
    </xf>
    <xf numFmtId="2" fontId="2" fillId="4" borderId="10" xfId="0" applyNumberFormat="1"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0" fontId="17" fillId="5" borderId="30"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38" fillId="2" borderId="0" xfId="0" applyFont="1" applyFill="1" applyBorder="1" applyAlignment="1">
      <alignment vertical="center" wrapText="1"/>
    </xf>
    <xf numFmtId="0" fontId="29" fillId="2" borderId="0" xfId="0" applyFont="1" applyFill="1" applyBorder="1" applyAlignment="1">
      <alignment vertical="center" wrapText="1"/>
    </xf>
    <xf numFmtId="0" fontId="8" fillId="6" borderId="27" xfId="0" applyFont="1" applyFill="1" applyBorder="1" applyAlignment="1">
      <alignment horizontal="center" vertical="center" wrapText="1"/>
    </xf>
    <xf numFmtId="0" fontId="7" fillId="5" borderId="5" xfId="0" applyFont="1" applyFill="1" applyBorder="1" applyAlignment="1" applyProtection="1">
      <alignment horizontal="center" vertical="center" wrapText="1"/>
      <protection locked="0"/>
    </xf>
    <xf numFmtId="0" fontId="7" fillId="5" borderId="10" xfId="0" applyFont="1" applyFill="1" applyBorder="1" applyAlignment="1" applyProtection="1">
      <alignment horizontal="center" vertical="center" wrapText="1"/>
      <protection locked="0"/>
    </xf>
    <xf numFmtId="0" fontId="28" fillId="5" borderId="55" xfId="0" applyFont="1" applyFill="1" applyBorder="1" applyAlignment="1">
      <alignment horizontal="center" vertical="center" wrapText="1"/>
    </xf>
    <xf numFmtId="0" fontId="42" fillId="5" borderId="55" xfId="0" applyFont="1" applyFill="1" applyBorder="1" applyAlignment="1">
      <alignment horizontal="center" vertical="center" wrapText="1"/>
    </xf>
    <xf numFmtId="0" fontId="2" fillId="2" borderId="63" xfId="0" applyFont="1" applyFill="1" applyBorder="1" applyAlignment="1">
      <alignment vertical="center" wrapText="1"/>
    </xf>
    <xf numFmtId="0" fontId="2" fillId="2" borderId="41" xfId="0" applyFont="1" applyFill="1" applyBorder="1" applyAlignment="1">
      <alignment vertical="center" wrapText="1"/>
    </xf>
    <xf numFmtId="0" fontId="38" fillId="5" borderId="22" xfId="0" applyFont="1" applyFill="1" applyBorder="1" applyAlignment="1">
      <alignment horizontal="left" vertical="center" wrapText="1"/>
    </xf>
    <xf numFmtId="0" fontId="38" fillId="2" borderId="0" xfId="0" applyFont="1" applyFill="1" applyBorder="1" applyAlignment="1">
      <alignment horizontal="left" vertical="center" wrapText="1"/>
    </xf>
    <xf numFmtId="0" fontId="43" fillId="5" borderId="22" xfId="0" applyFont="1" applyFill="1" applyBorder="1" applyAlignment="1">
      <alignment horizontal="left" vertical="center" wrapText="1"/>
    </xf>
    <xf numFmtId="168" fontId="15" fillId="8" borderId="5" xfId="0" applyNumberFormat="1" applyFont="1" applyFill="1" applyBorder="1" applyAlignment="1">
      <alignment horizontal="center" vertical="center" wrapText="1"/>
    </xf>
    <xf numFmtId="14" fontId="15" fillId="5" borderId="5" xfId="0" applyNumberFormat="1" applyFont="1" applyFill="1" applyBorder="1" applyAlignment="1">
      <alignment horizontal="center" vertical="center" wrapText="1"/>
    </xf>
    <xf numFmtId="2" fontId="15" fillId="8" borderId="5" xfId="0" applyNumberFormat="1" applyFont="1" applyFill="1" applyBorder="1" applyAlignment="1">
      <alignment horizontal="center" vertical="center" wrapText="1"/>
    </xf>
    <xf numFmtId="167" fontId="15" fillId="8" borderId="5" xfId="0" applyNumberFormat="1" applyFont="1" applyFill="1" applyBorder="1" applyAlignment="1">
      <alignment horizontal="center" vertical="center" wrapText="1"/>
    </xf>
    <xf numFmtId="168" fontId="15" fillId="5" borderId="5" xfId="0" applyNumberFormat="1" applyFont="1" applyFill="1" applyBorder="1" applyAlignment="1">
      <alignment horizontal="center" vertical="center" wrapText="1"/>
    </xf>
    <xf numFmtId="0" fontId="28" fillId="5" borderId="54"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7" fillId="5" borderId="6"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5" borderId="10" xfId="0" applyFont="1" applyFill="1" applyBorder="1" applyAlignment="1">
      <alignment horizontal="center" vertical="center" wrapText="1"/>
    </xf>
    <xf numFmtId="167" fontId="15" fillId="8" borderId="10" xfId="0" applyNumberFormat="1" applyFont="1" applyFill="1" applyBorder="1" applyAlignment="1">
      <alignment horizontal="center" vertical="center" wrapText="1"/>
    </xf>
    <xf numFmtId="0" fontId="15" fillId="5" borderId="12" xfId="0" applyFont="1" applyFill="1" applyBorder="1" applyAlignment="1">
      <alignment horizontal="center" vertical="center" wrapText="1"/>
    </xf>
    <xf numFmtId="0" fontId="15" fillId="2" borderId="36" xfId="0" applyFont="1" applyFill="1" applyBorder="1" applyAlignment="1">
      <alignment horizontal="center" vertical="center" wrapText="1"/>
    </xf>
    <xf numFmtId="0" fontId="15" fillId="8" borderId="54" xfId="0" applyFont="1" applyFill="1" applyBorder="1" applyAlignment="1">
      <alignment horizontal="center" vertical="center" wrapText="1"/>
    </xf>
    <xf numFmtId="0" fontId="15" fillId="5" borderId="54" xfId="0" applyFont="1" applyFill="1" applyBorder="1" applyAlignment="1">
      <alignment horizontal="center" vertical="center" wrapText="1"/>
    </xf>
    <xf numFmtId="0" fontId="27" fillId="5" borderId="55" xfId="0" applyFont="1" applyFill="1" applyBorder="1" applyAlignment="1">
      <alignment horizontal="center" vertical="center" wrapText="1"/>
    </xf>
    <xf numFmtId="0" fontId="24" fillId="2" borderId="26" xfId="0" applyFont="1" applyFill="1" applyBorder="1" applyAlignment="1">
      <alignment vertical="center" wrapText="1"/>
    </xf>
    <xf numFmtId="0" fontId="28" fillId="2" borderId="32" xfId="0" applyFont="1" applyFill="1" applyBorder="1" applyAlignment="1">
      <alignment vertical="center" wrapText="1"/>
    </xf>
    <xf numFmtId="167" fontId="15" fillId="8" borderId="7" xfId="0" applyNumberFormat="1" applyFont="1" applyFill="1" applyBorder="1" applyAlignment="1">
      <alignment horizontal="center" vertical="center" wrapText="1"/>
    </xf>
    <xf numFmtId="0" fontId="24" fillId="8" borderId="66" xfId="0" applyFont="1" applyFill="1" applyBorder="1" applyAlignment="1">
      <alignment vertical="center" wrapText="1"/>
    </xf>
    <xf numFmtId="0" fontId="2" fillId="8" borderId="66" xfId="0" applyFont="1" applyFill="1" applyBorder="1" applyAlignment="1">
      <alignment vertical="center" wrapText="1"/>
    </xf>
    <xf numFmtId="0" fontId="2" fillId="8" borderId="64" xfId="0" applyFont="1" applyFill="1" applyBorder="1" applyAlignment="1">
      <alignment vertical="center" wrapText="1"/>
    </xf>
    <xf numFmtId="0" fontId="15" fillId="5" borderId="10" xfId="0" applyFont="1" applyFill="1" applyBorder="1" applyAlignment="1">
      <alignment vertical="center" wrapText="1"/>
    </xf>
    <xf numFmtId="0" fontId="15" fillId="5" borderId="12" xfId="0" applyFont="1" applyFill="1" applyBorder="1" applyAlignment="1">
      <alignment vertical="center" wrapText="1"/>
    </xf>
    <xf numFmtId="0" fontId="15" fillId="8" borderId="67" xfId="0" applyFont="1" applyFill="1" applyBorder="1" applyAlignment="1">
      <alignment horizontal="center" vertical="center" wrapText="1"/>
    </xf>
    <xf numFmtId="164" fontId="9" fillId="8" borderId="19" xfId="0" applyNumberFormat="1" applyFont="1" applyFill="1" applyBorder="1" applyAlignment="1">
      <alignment horizontal="center" vertical="center" wrapText="1"/>
    </xf>
    <xf numFmtId="0" fontId="32" fillId="5" borderId="40" xfId="0" applyFont="1" applyFill="1" applyBorder="1" applyAlignment="1">
      <alignment horizontal="center" vertical="center" wrapText="1"/>
    </xf>
    <xf numFmtId="0" fontId="37" fillId="5" borderId="40" xfId="0" applyFont="1" applyFill="1" applyBorder="1" applyAlignment="1">
      <alignment horizontal="center" vertical="center" wrapText="1"/>
    </xf>
    <xf numFmtId="2" fontId="9" fillId="8" borderId="56" xfId="0" applyNumberFormat="1" applyFont="1" applyFill="1" applyBorder="1" applyAlignment="1">
      <alignment horizontal="center" vertical="center" wrapText="1"/>
    </xf>
    <xf numFmtId="2" fontId="9" fillId="8" borderId="57" xfId="0" applyNumberFormat="1" applyFont="1" applyFill="1" applyBorder="1" applyAlignment="1">
      <alignment horizontal="center" vertical="center" wrapText="1"/>
    </xf>
    <xf numFmtId="164" fontId="2" fillId="8" borderId="7" xfId="0" applyNumberFormat="1" applyFont="1" applyFill="1" applyBorder="1" applyAlignment="1">
      <alignment vertical="center" wrapText="1"/>
    </xf>
    <xf numFmtId="164" fontId="9" fillId="8" borderId="62" xfId="0" applyNumberFormat="1" applyFont="1" applyFill="1" applyBorder="1" applyAlignment="1">
      <alignment horizontal="center" vertical="center" wrapText="1"/>
    </xf>
    <xf numFmtId="164" fontId="2" fillId="8" borderId="58" xfId="0" applyNumberFormat="1" applyFont="1" applyFill="1" applyBorder="1" applyAlignment="1">
      <alignment vertical="center" wrapText="1"/>
    </xf>
    <xf numFmtId="10" fontId="9" fillId="8" borderId="43" xfId="0" applyNumberFormat="1" applyFont="1" applyFill="1" applyBorder="1" applyAlignment="1">
      <alignment horizontal="center" vertical="center" wrapText="1"/>
    </xf>
    <xf numFmtId="1" fontId="9" fillId="8" borderId="43" xfId="0" applyNumberFormat="1" applyFont="1" applyFill="1" applyBorder="1" applyAlignment="1">
      <alignment horizontal="center" vertical="center" wrapText="1"/>
    </xf>
    <xf numFmtId="0" fontId="28" fillId="5" borderId="54" xfId="0" applyFont="1" applyFill="1" applyBorder="1" applyAlignment="1">
      <alignment horizontal="center" wrapText="1"/>
    </xf>
    <xf numFmtId="0" fontId="33" fillId="5" borderId="33" xfId="0" applyFont="1" applyFill="1" applyBorder="1" applyAlignment="1">
      <alignment vertical="center" wrapText="1"/>
    </xf>
    <xf numFmtId="0" fontId="33" fillId="5" borderId="23" xfId="0" applyFont="1" applyFill="1" applyBorder="1" applyAlignment="1">
      <alignment vertical="center" wrapText="1"/>
    </xf>
    <xf numFmtId="0" fontId="33" fillId="5" borderId="68" xfId="0" applyFont="1" applyFill="1" applyBorder="1" applyAlignment="1">
      <alignment vertical="center" wrapText="1"/>
    </xf>
    <xf numFmtId="0" fontId="32" fillId="5" borderId="65" xfId="0" applyFont="1" applyFill="1" applyBorder="1" applyAlignment="1">
      <alignment horizontal="center" vertical="center" wrapText="1"/>
    </xf>
    <xf numFmtId="164" fontId="9" fillId="8" borderId="5" xfId="0" applyNumberFormat="1" applyFont="1" applyFill="1" applyBorder="1" applyAlignment="1">
      <alignment horizontal="center" vertical="center" wrapText="1"/>
    </xf>
    <xf numFmtId="164" fontId="9" fillId="8" borderId="10" xfId="0" applyNumberFormat="1" applyFont="1" applyFill="1" applyBorder="1" applyAlignment="1">
      <alignment horizontal="center" vertical="center" wrapText="1"/>
    </xf>
    <xf numFmtId="2" fontId="2" fillId="8" borderId="53" xfId="0" applyNumberFormat="1" applyFont="1" applyFill="1" applyBorder="1" applyAlignment="1">
      <alignment horizontal="center" vertical="center" wrapText="1"/>
    </xf>
    <xf numFmtId="0" fontId="2" fillId="5" borderId="6" xfId="0" applyFont="1" applyFill="1" applyBorder="1" applyAlignment="1">
      <alignment horizontal="center" vertical="center" wrapText="1"/>
    </xf>
    <xf numFmtId="11" fontId="2" fillId="5" borderId="12" xfId="0" applyNumberFormat="1" applyFont="1" applyFill="1" applyBorder="1" applyAlignment="1">
      <alignment horizontal="center" vertical="center" wrapText="1"/>
    </xf>
    <xf numFmtId="2" fontId="2" fillId="5" borderId="56" xfId="0" applyNumberFormat="1" applyFont="1" applyFill="1" applyBorder="1" applyAlignment="1">
      <alignment horizontal="center" vertical="center" wrapText="1"/>
    </xf>
    <xf numFmtId="0" fontId="2" fillId="2" borderId="2" xfId="0" applyFont="1" applyFill="1" applyBorder="1" applyAlignment="1">
      <alignment vertical="center" wrapText="1"/>
    </xf>
    <xf numFmtId="0" fontId="3" fillId="5" borderId="69" xfId="0" applyFont="1" applyFill="1" applyBorder="1" applyAlignment="1">
      <alignment horizontal="center" vertical="center" wrapText="1"/>
    </xf>
    <xf numFmtId="168" fontId="2" fillId="5" borderId="56" xfId="0" applyNumberFormat="1" applyFont="1" applyFill="1" applyBorder="1" applyAlignment="1" applyProtection="1">
      <alignment horizontal="center" vertical="center"/>
    </xf>
    <xf numFmtId="0" fontId="38" fillId="2" borderId="2" xfId="0" applyFont="1" applyFill="1" applyBorder="1" applyAlignment="1">
      <alignment horizontal="left" vertical="center" wrapText="1"/>
    </xf>
    <xf numFmtId="168" fontId="20" fillId="2" borderId="3" xfId="0" applyNumberFormat="1" applyFont="1" applyFill="1" applyBorder="1" applyAlignment="1" applyProtection="1">
      <alignment vertical="center"/>
    </xf>
    <xf numFmtId="168" fontId="2" fillId="2" borderId="3" xfId="0" applyNumberFormat="1" applyFont="1" applyFill="1" applyBorder="1" applyAlignment="1">
      <alignment vertical="center" wrapText="1"/>
    </xf>
    <xf numFmtId="0" fontId="38" fillId="2" borderId="2" xfId="0" applyFont="1" applyFill="1" applyBorder="1" applyAlignment="1">
      <alignment vertical="center" wrapText="1"/>
    </xf>
    <xf numFmtId="0" fontId="15" fillId="2" borderId="3" xfId="0" applyFont="1" applyFill="1" applyBorder="1" applyAlignment="1">
      <alignment vertical="center" wrapText="1"/>
    </xf>
    <xf numFmtId="0" fontId="38" fillId="5" borderId="52" xfId="0" applyFont="1" applyFill="1" applyBorder="1" applyAlignment="1">
      <alignment horizontal="left" vertical="center" wrapText="1"/>
    </xf>
    <xf numFmtId="0" fontId="2" fillId="5" borderId="52" xfId="0" applyFont="1" applyFill="1" applyBorder="1" applyAlignment="1">
      <alignment vertical="center" wrapText="1"/>
    </xf>
    <xf numFmtId="0" fontId="2" fillId="5" borderId="62" xfId="0" applyFont="1" applyFill="1" applyBorder="1" applyAlignment="1">
      <alignment vertical="center" wrapText="1"/>
    </xf>
    <xf numFmtId="1" fontId="2" fillId="8" borderId="11" xfId="0" applyNumberFormat="1" applyFont="1" applyFill="1" applyBorder="1" applyAlignment="1">
      <alignment horizontal="center" vertical="center" wrapText="1"/>
    </xf>
    <xf numFmtId="168" fontId="2" fillId="5" borderId="57" xfId="0" applyNumberFormat="1" applyFont="1" applyFill="1" applyBorder="1" applyAlignment="1" applyProtection="1">
      <alignment horizontal="center" vertical="center"/>
    </xf>
    <xf numFmtId="2" fontId="2" fillId="8" borderId="7" xfId="0" applyNumberFormat="1" applyFont="1" applyFill="1" applyBorder="1" applyAlignment="1">
      <alignment horizontal="center" vertical="center" wrapText="1"/>
    </xf>
    <xf numFmtId="0" fontId="21" fillId="2" borderId="0" xfId="0" applyFont="1" applyFill="1" applyBorder="1" applyAlignment="1">
      <alignment horizontal="center" vertical="center" wrapText="1"/>
    </xf>
    <xf numFmtId="0" fontId="47" fillId="5" borderId="38" xfId="0" applyFont="1" applyFill="1" applyBorder="1" applyAlignment="1">
      <alignment horizontal="center" vertical="center" wrapText="1"/>
    </xf>
    <xf numFmtId="0" fontId="46" fillId="5" borderId="38"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39" xfId="0" applyFont="1" applyFill="1" applyBorder="1" applyAlignment="1">
      <alignment horizontal="center" vertical="center" wrapText="1"/>
    </xf>
    <xf numFmtId="0" fontId="48" fillId="5" borderId="18" xfId="0" applyFont="1" applyFill="1" applyBorder="1" applyAlignment="1">
      <alignment horizontal="center" vertical="center" wrapText="1"/>
    </xf>
    <xf numFmtId="170" fontId="57" fillId="10" borderId="5" xfId="0" applyNumberFormat="1" applyFont="1" applyFill="1" applyBorder="1" applyAlignment="1" applyProtection="1">
      <alignment horizontal="center" vertical="center"/>
    </xf>
    <xf numFmtId="0" fontId="58" fillId="12" borderId="5" xfId="1" applyFont="1" applyFill="1" applyBorder="1" applyAlignment="1" applyProtection="1">
      <alignment horizontal="center" vertical="center"/>
    </xf>
    <xf numFmtId="0" fontId="3" fillId="5"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28" fillId="5" borderId="54" xfId="0" applyFont="1" applyFill="1" applyBorder="1" applyAlignment="1">
      <alignment horizontal="center" vertical="center" wrapText="1"/>
    </xf>
    <xf numFmtId="0" fontId="38" fillId="5" borderId="22" xfId="0" applyFont="1" applyFill="1" applyBorder="1" applyAlignment="1">
      <alignment horizontal="left" vertical="center" wrapText="1"/>
    </xf>
    <xf numFmtId="0" fontId="3" fillId="5" borderId="9" xfId="0" applyFont="1" applyFill="1" applyBorder="1" applyAlignment="1">
      <alignment horizontal="center" vertical="center" wrapText="1"/>
    </xf>
    <xf numFmtId="0" fontId="3" fillId="5" borderId="51" xfId="0" applyFont="1" applyFill="1" applyBorder="1" applyAlignment="1">
      <alignment horizontal="center" vertical="center" wrapText="1"/>
    </xf>
    <xf numFmtId="14" fontId="15" fillId="2" borderId="0" xfId="0" applyNumberFormat="1" applyFont="1" applyFill="1" applyBorder="1" applyAlignment="1">
      <alignment horizontal="center" vertical="center" wrapText="1"/>
    </xf>
    <xf numFmtId="167" fontId="15" fillId="2" borderId="0" xfId="0" applyNumberFormat="1" applyFont="1" applyFill="1" applyBorder="1" applyAlignment="1">
      <alignment horizontal="center" vertical="center" wrapText="1"/>
    </xf>
    <xf numFmtId="2" fontId="59" fillId="2" borderId="0"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vertical="center"/>
      <protection locked="0"/>
    </xf>
    <xf numFmtId="0" fontId="59" fillId="2" borderId="0" xfId="0" applyFont="1" applyFill="1" applyBorder="1" applyAlignment="1" applyProtection="1">
      <alignment horizontal="center" vertical="center"/>
    </xf>
    <xf numFmtId="0" fontId="60" fillId="2" borderId="0" xfId="0" applyFont="1" applyFill="1" applyBorder="1" applyAlignment="1" applyProtection="1">
      <alignment horizontal="left" vertical="center"/>
      <protection locked="0"/>
    </xf>
    <xf numFmtId="11" fontId="59" fillId="2" borderId="0" xfId="0" applyNumberFormat="1" applyFont="1" applyFill="1" applyBorder="1" applyAlignment="1" applyProtection="1">
      <alignment horizontal="center" vertical="center"/>
      <protection locked="0"/>
    </xf>
    <xf numFmtId="2" fontId="45" fillId="2" borderId="0" xfId="1" applyNumberFormat="1" applyFill="1" applyBorder="1" applyAlignment="1" applyProtection="1">
      <alignment horizontal="center" vertical="center"/>
    </xf>
    <xf numFmtId="0" fontId="45" fillId="2" borderId="0" xfId="1" applyFill="1" applyBorder="1" applyAlignment="1" applyProtection="1">
      <alignment horizontal="center" vertical="center"/>
    </xf>
    <xf numFmtId="0" fontId="45" fillId="2" borderId="0" xfId="1" applyFill="1" applyBorder="1" applyAlignment="1" applyProtection="1">
      <alignment horizontal="center" vertical="center"/>
      <protection locked="0"/>
    </xf>
    <xf numFmtId="11" fontId="45" fillId="2" borderId="0" xfId="1" applyNumberFormat="1" applyFill="1" applyBorder="1" applyAlignment="1" applyProtection="1">
      <alignment horizontal="center" vertical="center"/>
    </xf>
    <xf numFmtId="0" fontId="55" fillId="2" borderId="0" xfId="0" applyFont="1" applyFill="1" applyBorder="1" applyAlignment="1" applyProtection="1">
      <alignment horizontal="center" vertical="center"/>
    </xf>
    <xf numFmtId="169" fontId="45" fillId="2" borderId="0" xfId="1" applyNumberFormat="1" applyFill="1" applyBorder="1" applyProtection="1"/>
    <xf numFmtId="9" fontId="61" fillId="2" borderId="0" xfId="0" applyNumberFormat="1" applyFont="1" applyFill="1" applyBorder="1" applyAlignment="1" applyProtection="1">
      <alignment horizontal="center" vertical="center"/>
    </xf>
    <xf numFmtId="0" fontId="0" fillId="0" borderId="0" xfId="0" applyBorder="1"/>
    <xf numFmtId="0" fontId="53" fillId="12" borderId="5" xfId="0" applyFont="1" applyFill="1" applyBorder="1" applyAlignment="1" applyProtection="1">
      <alignment horizontal="center" vertical="center"/>
    </xf>
    <xf numFmtId="2" fontId="52" fillId="12" borderId="5" xfId="0" applyNumberFormat="1" applyFont="1" applyFill="1" applyBorder="1" applyAlignment="1" applyProtection="1">
      <alignment horizontal="center" vertical="center"/>
    </xf>
    <xf numFmtId="0" fontId="0" fillId="2" borderId="0" xfId="0" applyFill="1"/>
    <xf numFmtId="0" fontId="0" fillId="2" borderId="0" xfId="0" applyFill="1" applyBorder="1"/>
    <xf numFmtId="170" fontId="56" fillId="2" borderId="0" xfId="0" applyNumberFormat="1" applyFont="1" applyFill="1" applyBorder="1" applyAlignment="1" applyProtection="1">
      <alignment horizontal="center" vertical="center"/>
    </xf>
    <xf numFmtId="0" fontId="62" fillId="2" borderId="0" xfId="0" applyFont="1" applyFill="1" applyBorder="1" applyAlignment="1">
      <alignment horizontal="right"/>
    </xf>
    <xf numFmtId="164" fontId="9" fillId="8" borderId="7" xfId="0" applyNumberFormat="1" applyFont="1" applyFill="1" applyBorder="1" applyAlignment="1">
      <alignment horizontal="center" vertical="center" wrapText="1"/>
    </xf>
    <xf numFmtId="164" fontId="9" fillId="8" borderId="50" xfId="0" applyNumberFormat="1" applyFont="1" applyFill="1" applyBorder="1" applyAlignment="1">
      <alignment horizontal="center" vertical="center" wrapText="1"/>
    </xf>
    <xf numFmtId="164" fontId="2" fillId="8" borderId="43" xfId="0" applyNumberFormat="1" applyFont="1" applyFill="1" applyBorder="1" applyAlignment="1">
      <alignment vertical="center" wrapText="1"/>
    </xf>
    <xf numFmtId="0" fontId="13" fillId="5" borderId="0" xfId="0" applyFont="1" applyFill="1" applyBorder="1" applyAlignment="1">
      <alignment vertical="center" wrapText="1"/>
    </xf>
    <xf numFmtId="0" fontId="2" fillId="5" borderId="42" xfId="0" applyFont="1" applyFill="1" applyBorder="1" applyAlignment="1">
      <alignment vertical="center" wrapText="1"/>
    </xf>
    <xf numFmtId="165" fontId="2" fillId="8" borderId="36" xfId="0" applyNumberFormat="1" applyFont="1" applyFill="1" applyBorder="1" applyAlignment="1">
      <alignment horizontal="center" vertical="center" wrapText="1"/>
    </xf>
    <xf numFmtId="168" fontId="2" fillId="5" borderId="3" xfId="0" applyNumberFormat="1" applyFont="1" applyFill="1" applyBorder="1" applyAlignment="1" applyProtection="1">
      <alignment horizontal="center" vertical="center"/>
    </xf>
    <xf numFmtId="0" fontId="2" fillId="5" borderId="0" xfId="0" applyFont="1" applyFill="1" applyBorder="1" applyAlignment="1">
      <alignment vertical="center" wrapText="1"/>
    </xf>
    <xf numFmtId="0" fontId="43" fillId="5" borderId="0" xfId="0" applyFont="1" applyFill="1" applyBorder="1" applyAlignment="1">
      <alignment horizontal="left" vertical="center" wrapText="1"/>
    </xf>
    <xf numFmtId="1" fontId="2" fillId="8" borderId="36" xfId="0" applyNumberFormat="1" applyFont="1" applyFill="1" applyBorder="1" applyAlignment="1">
      <alignment horizontal="center" vertical="center" wrapText="1"/>
    </xf>
    <xf numFmtId="0" fontId="22" fillId="2" borderId="0" xfId="0" applyFont="1" applyFill="1" applyBorder="1" applyAlignment="1">
      <alignment horizontal="center" vertical="center" wrapText="1"/>
    </xf>
    <xf numFmtId="0" fontId="3" fillId="2" borderId="0" xfId="0" applyFont="1" applyFill="1" applyBorder="1" applyAlignment="1">
      <alignment vertical="center" wrapText="1"/>
    </xf>
    <xf numFmtId="0" fontId="3" fillId="2" borderId="3" xfId="0" applyFont="1" applyFill="1" applyBorder="1" applyAlignment="1">
      <alignment horizontal="center" vertical="center" wrapText="1"/>
    </xf>
    <xf numFmtId="0" fontId="38" fillId="5" borderId="28" xfId="0" applyFont="1" applyFill="1" applyBorder="1" applyAlignment="1">
      <alignment horizontal="left" vertical="center" wrapText="1"/>
    </xf>
    <xf numFmtId="0" fontId="2" fillId="5" borderId="28" xfId="0" applyFont="1" applyFill="1" applyBorder="1" applyAlignment="1">
      <alignment vertical="center" wrapText="1"/>
    </xf>
    <xf numFmtId="0" fontId="2" fillId="5" borderId="60" xfId="0" applyFont="1" applyFill="1" applyBorder="1" applyAlignment="1">
      <alignment vertical="center" wrapText="1"/>
    </xf>
    <xf numFmtId="1" fontId="2" fillId="8" borderId="46" xfId="0" applyNumberFormat="1" applyFont="1" applyFill="1" applyBorder="1" applyAlignment="1">
      <alignment horizontal="center" vertical="center" wrapText="1"/>
    </xf>
    <xf numFmtId="0" fontId="0" fillId="2" borderId="2" xfId="0" applyFill="1" applyBorder="1"/>
    <xf numFmtId="0" fontId="0" fillId="2" borderId="3" xfId="0" applyFill="1" applyBorder="1"/>
    <xf numFmtId="0" fontId="62" fillId="2" borderId="76" xfId="0" applyFont="1" applyFill="1" applyBorder="1" applyAlignment="1">
      <alignment horizontal="right"/>
    </xf>
    <xf numFmtId="0" fontId="0" fillId="2" borderId="0" xfId="0" applyFill="1" applyBorder="1" applyAlignment="1">
      <alignment horizontal="right" vertical="top"/>
    </xf>
    <xf numFmtId="0" fontId="0" fillId="2" borderId="72" xfId="0" applyFill="1" applyBorder="1" applyAlignment="1">
      <alignment horizontal="right" vertical="top"/>
    </xf>
    <xf numFmtId="0" fontId="0" fillId="2" borderId="73" xfId="0" applyFill="1" applyBorder="1"/>
    <xf numFmtId="164" fontId="7" fillId="14" borderId="0" xfId="0" applyNumberFormat="1" applyFont="1" applyFill="1" applyBorder="1" applyAlignment="1">
      <alignment horizontal="center" vertical="center" wrapText="1"/>
    </xf>
    <xf numFmtId="0" fontId="33" fillId="5" borderId="2" xfId="0" applyFont="1" applyFill="1" applyBorder="1" applyAlignment="1">
      <alignment vertical="center" wrapText="1"/>
    </xf>
    <xf numFmtId="0" fontId="33" fillId="2" borderId="0" xfId="0" applyFont="1" applyFill="1" applyBorder="1" applyAlignment="1">
      <alignment vertical="center" wrapText="1"/>
    </xf>
    <xf numFmtId="164" fontId="9" fillId="2" borderId="0" xfId="0" applyNumberFormat="1" applyFont="1" applyFill="1" applyBorder="1" applyAlignment="1">
      <alignment horizontal="center" vertical="center" wrapText="1"/>
    </xf>
    <xf numFmtId="164" fontId="2" fillId="2" borderId="0" xfId="0" applyNumberFormat="1" applyFont="1" applyFill="1" applyBorder="1" applyAlignment="1">
      <alignment vertical="center" wrapText="1"/>
    </xf>
    <xf numFmtId="2" fontId="9" fillId="2" borderId="0" xfId="0" applyNumberFormat="1" applyFont="1" applyFill="1" applyBorder="1" applyAlignment="1">
      <alignment horizontal="center" vertical="center" wrapText="1"/>
    </xf>
    <xf numFmtId="0" fontId="33" fillId="5" borderId="9" xfId="0" applyFont="1" applyFill="1" applyBorder="1" applyAlignment="1">
      <alignment vertical="center" wrapText="1"/>
    </xf>
    <xf numFmtId="164" fontId="9" fillId="8" borderId="24" xfId="0" applyNumberFormat="1" applyFont="1" applyFill="1" applyBorder="1" applyAlignment="1">
      <alignment horizontal="center" vertical="center" wrapText="1"/>
    </xf>
    <xf numFmtId="2" fontId="9" fillId="8" borderId="35" xfId="0" applyNumberFormat="1" applyFont="1" applyFill="1" applyBorder="1" applyAlignment="1">
      <alignment horizontal="center" vertical="center" wrapText="1"/>
    </xf>
    <xf numFmtId="0" fontId="32" fillId="5" borderId="61" xfId="0" applyFont="1" applyFill="1" applyBorder="1" applyAlignment="1">
      <alignment horizontal="center" vertical="center" wrapText="1"/>
    </xf>
    <xf numFmtId="0" fontId="32" fillId="5" borderId="41" xfId="0" applyFont="1" applyFill="1" applyBorder="1" applyAlignment="1">
      <alignment horizontal="center" vertical="center" wrapText="1"/>
    </xf>
    <xf numFmtId="0" fontId="37" fillId="5" borderId="41" xfId="0" applyFont="1" applyFill="1" applyBorder="1" applyAlignment="1">
      <alignment horizontal="center" vertical="center" wrapText="1"/>
    </xf>
    <xf numFmtId="0" fontId="48" fillId="5" borderId="21" xfId="0" applyFont="1" applyFill="1" applyBorder="1" applyAlignment="1">
      <alignment horizontal="center" vertical="center" wrapText="1"/>
    </xf>
    <xf numFmtId="11" fontId="15" fillId="8" borderId="10" xfId="0" applyNumberFormat="1" applyFont="1" applyFill="1" applyBorder="1" applyAlignment="1">
      <alignment horizontal="center" vertical="center" wrapText="1"/>
    </xf>
    <xf numFmtId="0" fontId="15" fillId="5" borderId="65" xfId="0" applyFont="1" applyFill="1" applyBorder="1" applyAlignment="1">
      <alignment horizontal="center" vertical="center" wrapText="1"/>
    </xf>
    <xf numFmtId="0" fontId="15" fillId="5" borderId="30" xfId="0" applyFont="1" applyFill="1" applyBorder="1" applyAlignment="1">
      <alignment horizontal="center" vertical="center" wrapText="1"/>
    </xf>
    <xf numFmtId="0" fontId="15" fillId="5" borderId="43" xfId="0" applyFont="1" applyFill="1" applyBorder="1" applyAlignment="1">
      <alignment horizontal="center" vertical="center" wrapText="1"/>
    </xf>
    <xf numFmtId="165" fontId="15" fillId="8" borderId="5" xfId="0" applyNumberFormat="1" applyFont="1" applyFill="1" applyBorder="1" applyAlignment="1">
      <alignment horizontal="center" vertical="center" wrapText="1"/>
    </xf>
    <xf numFmtId="164" fontId="68" fillId="8" borderId="5" xfId="0" applyNumberFormat="1" applyFont="1" applyFill="1" applyBorder="1" applyAlignment="1">
      <alignment horizontal="center" vertical="center" wrapText="1"/>
    </xf>
    <xf numFmtId="0" fontId="5" fillId="5" borderId="30" xfId="0" applyFont="1" applyFill="1" applyBorder="1" applyAlignment="1">
      <alignment horizontal="center" vertical="center" wrapText="1"/>
    </xf>
    <xf numFmtId="0" fontId="5" fillId="5" borderId="37" xfId="0" applyFont="1" applyFill="1" applyBorder="1" applyAlignment="1">
      <alignment horizontal="center" vertical="center" wrapText="1"/>
    </xf>
    <xf numFmtId="170" fontId="54" fillId="10" borderId="5" xfId="0" applyNumberFormat="1" applyFont="1" applyFill="1" applyBorder="1" applyAlignment="1" applyProtection="1">
      <alignment horizontal="center" vertical="center"/>
    </xf>
    <xf numFmtId="0" fontId="28" fillId="5" borderId="54" xfId="0" applyFont="1" applyFill="1" applyBorder="1" applyAlignment="1">
      <alignment horizontal="center" vertical="center" wrapText="1"/>
    </xf>
    <xf numFmtId="164" fontId="2" fillId="8" borderId="46" xfId="0" applyNumberFormat="1" applyFont="1" applyFill="1" applyBorder="1" applyAlignment="1">
      <alignment vertical="center" wrapText="1"/>
    </xf>
    <xf numFmtId="164" fontId="2" fillId="8" borderId="60" xfId="0" applyNumberFormat="1" applyFont="1" applyFill="1" applyBorder="1" applyAlignment="1">
      <alignment vertical="center" wrapText="1"/>
    </xf>
    <xf numFmtId="170" fontId="57" fillId="10" borderId="10" xfId="0" applyNumberFormat="1" applyFont="1" applyFill="1" applyBorder="1" applyAlignment="1" applyProtection="1">
      <alignment horizontal="center" vertical="center"/>
    </xf>
    <xf numFmtId="0" fontId="45" fillId="2" borderId="0" xfId="1" applyFill="1" applyBorder="1" applyAlignment="1" applyProtection="1"/>
    <xf numFmtId="170" fontId="55" fillId="10" borderId="5" xfId="0" applyNumberFormat="1" applyFont="1" applyFill="1" applyBorder="1" applyAlignment="1" applyProtection="1">
      <alignment horizontal="center" vertical="center"/>
    </xf>
    <xf numFmtId="0" fontId="55" fillId="8" borderId="50" xfId="0" applyFont="1" applyFill="1" applyBorder="1" applyAlignment="1" applyProtection="1">
      <alignment vertical="center"/>
    </xf>
    <xf numFmtId="0" fontId="55" fillId="12" borderId="5" xfId="0" applyFont="1" applyFill="1" applyBorder="1" applyAlignment="1" applyProtection="1">
      <alignment horizontal="center" vertical="center"/>
    </xf>
    <xf numFmtId="0" fontId="55" fillId="11" borderId="4" xfId="0" applyFont="1" applyFill="1" applyBorder="1" applyAlignment="1" applyProtection="1">
      <alignment horizontal="center" vertical="center"/>
    </xf>
    <xf numFmtId="0" fontId="55" fillId="11" borderId="9" xfId="0" applyFont="1" applyFill="1" applyBorder="1" applyAlignment="1" applyProtection="1">
      <alignment horizontal="center" vertical="center"/>
    </xf>
    <xf numFmtId="0" fontId="55" fillId="12" borderId="10" xfId="0" applyFont="1" applyFill="1" applyBorder="1" applyAlignment="1" applyProtection="1">
      <alignment horizontal="center" vertical="center"/>
    </xf>
    <xf numFmtId="170" fontId="54" fillId="10" borderId="10" xfId="0" applyNumberFormat="1" applyFont="1" applyFill="1" applyBorder="1" applyAlignment="1" applyProtection="1">
      <alignment horizontal="center" vertical="center"/>
    </xf>
    <xf numFmtId="170" fontId="55" fillId="10" borderId="10" xfId="0" applyNumberFormat="1" applyFont="1" applyFill="1" applyBorder="1" applyAlignment="1" applyProtection="1">
      <alignment horizontal="center" vertical="center"/>
    </xf>
    <xf numFmtId="0" fontId="62" fillId="2" borderId="0" xfId="0" applyFont="1" applyFill="1" applyBorder="1" applyAlignment="1">
      <alignment horizontal="center"/>
    </xf>
    <xf numFmtId="0" fontId="1" fillId="3" borderId="4" xfId="0" applyFont="1" applyFill="1" applyBorder="1" applyAlignment="1">
      <alignment vertical="top" wrapText="1"/>
    </xf>
    <xf numFmtId="164" fontId="56" fillId="10" borderId="6" xfId="0" applyNumberFormat="1" applyFont="1" applyFill="1" applyBorder="1" applyAlignment="1" applyProtection="1">
      <alignment horizontal="center" vertical="center"/>
    </xf>
    <xf numFmtId="0" fontId="1" fillId="3" borderId="9" xfId="0" applyFont="1" applyFill="1" applyBorder="1" applyAlignment="1">
      <alignment vertical="center" wrapText="1"/>
    </xf>
    <xf numFmtId="0" fontId="72" fillId="5" borderId="30" xfId="1" applyFont="1" applyFill="1" applyBorder="1" applyAlignment="1" applyProtection="1">
      <alignment horizontal="center" vertical="center"/>
    </xf>
    <xf numFmtId="0" fontId="0" fillId="0" borderId="2" xfId="0" applyBorder="1"/>
    <xf numFmtId="0" fontId="72" fillId="5" borderId="37" xfId="1" applyFont="1" applyFill="1" applyBorder="1" applyAlignment="1" applyProtection="1">
      <alignment vertical="center" wrapText="1"/>
    </xf>
    <xf numFmtId="0" fontId="42" fillId="5" borderId="29" xfId="0" applyFont="1" applyFill="1" applyBorder="1" applyAlignment="1" applyProtection="1">
      <alignment horizontal="center" vertical="center"/>
    </xf>
    <xf numFmtId="170" fontId="56" fillId="10" borderId="6" xfId="0" applyNumberFormat="1" applyFont="1" applyFill="1" applyBorder="1" applyAlignment="1" applyProtection="1">
      <alignment horizontal="center" vertical="center"/>
      <protection locked="0"/>
    </xf>
    <xf numFmtId="0" fontId="42" fillId="5" borderId="9" xfId="0" applyFont="1" applyFill="1" applyBorder="1" applyAlignment="1" applyProtection="1">
      <alignment horizontal="center" vertical="center"/>
    </xf>
    <xf numFmtId="0" fontId="46" fillId="5" borderId="6" xfId="1" applyFont="1" applyFill="1" applyBorder="1" applyAlignment="1" applyProtection="1">
      <alignment horizontal="center" vertical="center"/>
    </xf>
    <xf numFmtId="0" fontId="76" fillId="5" borderId="9" xfId="0" applyFont="1" applyFill="1" applyBorder="1" applyAlignment="1" applyProtection="1">
      <alignment horizontal="center" vertical="center"/>
    </xf>
    <xf numFmtId="0" fontId="51" fillId="10" borderId="12" xfId="0" applyFont="1" applyFill="1" applyBorder="1" applyAlignment="1" applyProtection="1">
      <alignment horizontal="center" vertical="center"/>
    </xf>
    <xf numFmtId="0" fontId="51" fillId="11" borderId="9" xfId="0" applyFont="1" applyFill="1" applyBorder="1" applyAlignment="1" applyProtection="1">
      <alignment horizontal="center" vertical="center"/>
      <protection locked="0"/>
    </xf>
    <xf numFmtId="0" fontId="51" fillId="11" borderId="12" xfId="0" applyFont="1" applyFill="1" applyBorder="1" applyAlignment="1" applyProtection="1">
      <alignment horizontal="center" vertical="center"/>
      <protection locked="0"/>
    </xf>
    <xf numFmtId="0" fontId="47" fillId="5" borderId="29" xfId="1" applyFont="1" applyFill="1" applyBorder="1" applyAlignment="1" applyProtection="1">
      <alignment horizontal="center" vertical="center" wrapText="1"/>
    </xf>
    <xf numFmtId="0" fontId="51" fillId="11" borderId="10" xfId="0" applyFont="1" applyFill="1" applyBorder="1" applyAlignment="1" applyProtection="1">
      <alignment horizontal="center" vertical="center"/>
      <protection locked="0"/>
    </xf>
    <xf numFmtId="0" fontId="65" fillId="5" borderId="30" xfId="0" applyFont="1" applyFill="1" applyBorder="1" applyAlignment="1" applyProtection="1">
      <alignment horizontal="center" vertical="center" wrapText="1"/>
    </xf>
    <xf numFmtId="0" fontId="55" fillId="8" borderId="42" xfId="0" applyFont="1" applyFill="1" applyBorder="1" applyAlignment="1" applyProtection="1">
      <alignment horizontal="center" vertical="center"/>
    </xf>
    <xf numFmtId="0" fontId="55" fillId="8" borderId="60" xfId="0" applyFont="1" applyFill="1" applyBorder="1" applyAlignment="1" applyProtection="1">
      <alignment vertical="center"/>
    </xf>
    <xf numFmtId="0" fontId="82" fillId="5" borderId="37" xfId="0" applyFont="1" applyFill="1" applyBorder="1" applyAlignment="1" applyProtection="1">
      <alignment horizontal="center" vertical="center" wrapText="1"/>
    </xf>
    <xf numFmtId="0" fontId="83" fillId="2" borderId="0" xfId="0" applyFont="1" applyFill="1" applyBorder="1" applyAlignment="1">
      <alignment horizontal="left" vertical="top" wrapText="1"/>
    </xf>
    <xf numFmtId="170" fontId="0" fillId="2" borderId="0" xfId="0" applyNumberFormat="1" applyFill="1" applyBorder="1"/>
    <xf numFmtId="0" fontId="1" fillId="3" borderId="44" xfId="0" applyFont="1" applyFill="1" applyBorder="1" applyAlignment="1">
      <alignment horizontal="center" vertical="center" wrapText="1"/>
    </xf>
    <xf numFmtId="2" fontId="53" fillId="12" borderId="5" xfId="0" applyNumberFormat="1" applyFont="1" applyFill="1" applyBorder="1" applyAlignment="1" applyProtection="1">
      <alignment horizontal="center" vertical="center"/>
    </xf>
    <xf numFmtId="0" fontId="0" fillId="2" borderId="0" xfId="0" applyFont="1" applyFill="1" applyBorder="1"/>
    <xf numFmtId="0" fontId="24" fillId="5" borderId="9"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69" fillId="2" borderId="0" xfId="0" applyFont="1" applyFill="1" applyBorder="1" applyAlignment="1">
      <alignment horizontal="center" vertical="center" wrapText="1"/>
    </xf>
    <xf numFmtId="0" fontId="47" fillId="5" borderId="69" xfId="1" applyFont="1" applyFill="1" applyBorder="1" applyAlignment="1" applyProtection="1">
      <alignment horizontal="center" vertical="center" wrapText="1"/>
    </xf>
    <xf numFmtId="0" fontId="51" fillId="11" borderId="77" xfId="0" applyFont="1" applyFill="1" applyBorder="1" applyAlignment="1" applyProtection="1">
      <alignment horizontal="center" vertical="center"/>
      <protection locked="0"/>
    </xf>
    <xf numFmtId="0" fontId="47" fillId="5" borderId="75" xfId="1" applyFont="1" applyFill="1" applyBorder="1" applyAlignment="1" applyProtection="1">
      <alignment horizontal="center" vertical="center" wrapText="1"/>
    </xf>
    <xf numFmtId="164" fontId="15" fillId="5" borderId="5" xfId="0" applyNumberFormat="1" applyFont="1" applyFill="1" applyBorder="1" applyAlignment="1">
      <alignment horizontal="center" vertical="center" wrapText="1"/>
    </xf>
    <xf numFmtId="170" fontId="15" fillId="5" borderId="5" xfId="0" applyNumberFormat="1" applyFont="1" applyFill="1" applyBorder="1" applyAlignment="1">
      <alignment horizontal="center" vertical="center" wrapText="1"/>
    </xf>
    <xf numFmtId="165" fontId="15" fillId="5" borderId="5" xfId="0" applyNumberFormat="1" applyFont="1" applyFill="1" applyBorder="1" applyAlignment="1">
      <alignment horizontal="center" vertical="center" wrapText="1"/>
    </xf>
    <xf numFmtId="0" fontId="83" fillId="5" borderId="5" xfId="0" applyFont="1" applyFill="1" applyBorder="1" applyAlignment="1">
      <alignment vertical="top" wrapText="1"/>
    </xf>
    <xf numFmtId="0" fontId="2" fillId="5" borderId="5" xfId="0" applyFont="1" applyFill="1" applyBorder="1" applyAlignment="1">
      <alignment horizontal="center" vertical="center" wrapText="1"/>
    </xf>
    <xf numFmtId="164" fontId="2" fillId="5" borderId="5" xfId="0" applyNumberFormat="1" applyFont="1" applyFill="1" applyBorder="1" applyAlignment="1">
      <alignment horizontal="center" vertical="center" wrapText="1"/>
    </xf>
    <xf numFmtId="0" fontId="28" fillId="2" borderId="77" xfId="0" applyFont="1" applyFill="1" applyBorder="1" applyAlignment="1">
      <alignment vertical="center" wrapText="1"/>
    </xf>
    <xf numFmtId="14" fontId="15" fillId="5" borderId="7" xfId="0" applyNumberFormat="1" applyFont="1" applyFill="1" applyBorder="1" applyAlignment="1">
      <alignment horizontal="center" vertical="center" wrapText="1"/>
    </xf>
    <xf numFmtId="0" fontId="15" fillId="5" borderId="23" xfId="0" applyFont="1" applyFill="1" applyBorder="1" applyAlignment="1">
      <alignment horizontal="center" vertical="center" wrapText="1"/>
    </xf>
    <xf numFmtId="169" fontId="15" fillId="5" borderId="5" xfId="0" applyNumberFormat="1" applyFont="1" applyFill="1" applyBorder="1" applyAlignment="1">
      <alignment horizontal="center" vertical="center" wrapText="1"/>
    </xf>
    <xf numFmtId="1" fontId="15" fillId="5" borderId="5" xfId="0" applyNumberFormat="1" applyFont="1" applyFill="1" applyBorder="1" applyAlignment="1">
      <alignment horizontal="center" vertical="center" wrapText="1"/>
    </xf>
    <xf numFmtId="170" fontId="45" fillId="2" borderId="0" xfId="1" applyNumberFormat="1" applyFill="1" applyBorder="1" applyAlignment="1" applyProtection="1">
      <alignment horizontal="center" vertical="center"/>
    </xf>
    <xf numFmtId="164" fontId="45" fillId="2" borderId="0" xfId="1" applyNumberFormat="1" applyFill="1" applyBorder="1" applyAlignment="1" applyProtection="1">
      <alignment horizontal="center" vertical="center"/>
    </xf>
    <xf numFmtId="0" fontId="86" fillId="5" borderId="65" xfId="0" applyFont="1" applyFill="1" applyBorder="1" applyAlignment="1">
      <alignment horizontal="center" vertical="center" wrapText="1"/>
    </xf>
    <xf numFmtId="0" fontId="86" fillId="5" borderId="40" xfId="0" applyFont="1" applyFill="1" applyBorder="1" applyAlignment="1">
      <alignment horizontal="center" vertical="center" wrapText="1"/>
    </xf>
    <xf numFmtId="165" fontId="55" fillId="5" borderId="37" xfId="0" applyNumberFormat="1" applyFont="1" applyFill="1" applyBorder="1" applyAlignment="1" applyProtection="1">
      <alignment horizontal="center" vertical="center"/>
    </xf>
    <xf numFmtId="2" fontId="15" fillId="5" borderId="5" xfId="0" applyNumberFormat="1" applyFont="1" applyFill="1" applyBorder="1" applyAlignment="1">
      <alignment horizontal="center" vertical="center" wrapText="1"/>
    </xf>
    <xf numFmtId="2" fontId="0" fillId="2" borderId="0" xfId="0" applyNumberFormat="1" applyFill="1" applyBorder="1"/>
    <xf numFmtId="0" fontId="2" fillId="8" borderId="68" xfId="0" applyFont="1" applyFill="1" applyBorder="1" applyAlignment="1">
      <alignment vertical="center" wrapText="1"/>
    </xf>
    <xf numFmtId="0" fontId="2" fillId="8" borderId="67" xfId="0" applyFont="1" applyFill="1" applyBorder="1" applyAlignment="1">
      <alignment vertical="center" wrapText="1"/>
    </xf>
    <xf numFmtId="2" fontId="9" fillId="5" borderId="5" xfId="0" applyNumberFormat="1" applyFont="1" applyFill="1" applyBorder="1" applyAlignment="1">
      <alignment horizontal="center" vertical="center" wrapText="1"/>
    </xf>
    <xf numFmtId="0" fontId="5" fillId="5" borderId="29" xfId="0" applyFont="1" applyFill="1" applyBorder="1" applyAlignment="1">
      <alignment horizontal="center" vertical="center" wrapText="1"/>
    </xf>
    <xf numFmtId="0" fontId="68" fillId="5" borderId="2" xfId="0" applyFont="1" applyFill="1" applyBorder="1" applyAlignment="1">
      <alignment horizontal="center" vertical="center" wrapText="1"/>
    </xf>
    <xf numFmtId="0" fontId="86" fillId="5" borderId="4" xfId="0" applyFont="1" applyFill="1" applyBorder="1" applyAlignment="1">
      <alignment horizontal="center" wrapText="1"/>
    </xf>
    <xf numFmtId="0" fontId="86" fillId="5" borderId="9" xfId="0" applyFont="1" applyFill="1" applyBorder="1" applyAlignment="1">
      <alignment horizontal="center" wrapText="1"/>
    </xf>
    <xf numFmtId="11" fontId="9" fillId="8" borderId="10" xfId="0" applyNumberFormat="1" applyFont="1" applyFill="1" applyBorder="1" applyAlignment="1">
      <alignment horizontal="center" vertical="center" wrapText="1"/>
    </xf>
    <xf numFmtId="0" fontId="2" fillId="2" borderId="79" xfId="0" applyFont="1" applyFill="1" applyBorder="1" applyAlignment="1">
      <alignment vertical="center" wrapText="1"/>
    </xf>
    <xf numFmtId="14" fontId="15" fillId="5" borderId="30" xfId="0" applyNumberFormat="1" applyFont="1" applyFill="1" applyBorder="1" applyAlignment="1">
      <alignment horizontal="center" vertical="center" wrapText="1"/>
    </xf>
    <xf numFmtId="170" fontId="2" fillId="5" borderId="17" xfId="0" applyNumberFormat="1" applyFont="1" applyFill="1" applyBorder="1" applyAlignment="1">
      <alignment horizontal="center" vertical="center" wrapText="1"/>
    </xf>
    <xf numFmtId="0" fontId="2" fillId="0" borderId="54" xfId="0" applyFont="1" applyBorder="1" applyAlignment="1">
      <alignment vertical="center" wrapText="1"/>
    </xf>
    <xf numFmtId="0" fontId="2" fillId="0" borderId="54" xfId="0" applyFont="1" applyFill="1" applyBorder="1" applyAlignment="1">
      <alignment vertical="center" wrapText="1"/>
    </xf>
    <xf numFmtId="0" fontId="15" fillId="0" borderId="54" xfId="0" applyFont="1" applyFill="1" applyBorder="1" applyAlignment="1">
      <alignment horizontal="center" vertical="center" wrapText="1"/>
    </xf>
    <xf numFmtId="0" fontId="2" fillId="2" borderId="54" xfId="0" applyFont="1" applyFill="1" applyBorder="1" applyAlignment="1">
      <alignment vertical="center" wrapText="1"/>
    </xf>
    <xf numFmtId="0" fontId="2" fillId="2" borderId="55" xfId="0" applyFont="1" applyFill="1" applyBorder="1" applyAlignment="1">
      <alignment vertical="center" wrapText="1"/>
    </xf>
    <xf numFmtId="0" fontId="83" fillId="2" borderId="2" xfId="0" applyFont="1" applyFill="1" applyBorder="1" applyAlignment="1">
      <alignment horizontal="left" vertical="top" wrapText="1"/>
    </xf>
    <xf numFmtId="0" fontId="27" fillId="2" borderId="3" xfId="0" applyFont="1" applyFill="1" applyBorder="1" applyAlignment="1">
      <alignment horizontal="center" vertical="center" wrapText="1"/>
    </xf>
    <xf numFmtId="0" fontId="83" fillId="5" borderId="62" xfId="0" applyFont="1" applyFill="1" applyBorder="1" applyAlignment="1">
      <alignment vertical="top" wrapText="1"/>
    </xf>
    <xf numFmtId="14" fontId="15" fillId="5" borderId="10" xfId="0" applyNumberFormat="1" applyFont="1" applyFill="1" applyBorder="1" applyAlignment="1">
      <alignment horizontal="center" vertical="center" wrapText="1"/>
    </xf>
    <xf numFmtId="164" fontId="15" fillId="5" borderId="10" xfId="0" applyNumberFormat="1" applyFont="1" applyFill="1" applyBorder="1" applyAlignment="1">
      <alignment horizontal="center" vertical="center" wrapText="1"/>
    </xf>
    <xf numFmtId="1" fontId="15" fillId="5" borderId="10" xfId="0" applyNumberFormat="1" applyFont="1" applyFill="1" applyBorder="1" applyAlignment="1">
      <alignment horizontal="center" vertical="center" wrapText="1"/>
    </xf>
    <xf numFmtId="168" fontId="15" fillId="5" borderId="10" xfId="0" applyNumberFormat="1" applyFont="1" applyFill="1" applyBorder="1" applyAlignment="1">
      <alignment horizontal="center" vertical="center" wrapText="1"/>
    </xf>
    <xf numFmtId="0" fontId="27" fillId="5" borderId="12" xfId="0" applyFont="1" applyFill="1" applyBorder="1" applyAlignment="1">
      <alignment horizontal="center" vertical="center" wrapText="1"/>
    </xf>
    <xf numFmtId="0" fontId="83" fillId="5" borderId="38" xfId="0" applyFont="1" applyFill="1" applyBorder="1" applyAlignment="1">
      <alignment horizontal="center" vertical="center" wrapText="1"/>
    </xf>
    <xf numFmtId="0" fontId="83" fillId="5" borderId="70" xfId="0" applyFont="1" applyFill="1" applyBorder="1" applyAlignment="1">
      <alignment horizontal="center" vertical="center" wrapText="1"/>
    </xf>
    <xf numFmtId="0" fontId="83" fillId="5" borderId="39" xfId="0" applyFont="1" applyFill="1" applyBorder="1" applyAlignment="1">
      <alignment horizontal="center" vertical="center" wrapText="1"/>
    </xf>
    <xf numFmtId="0" fontId="42" fillId="5" borderId="7" xfId="0" applyFont="1" applyFill="1" applyBorder="1" applyAlignment="1" applyProtection="1">
      <alignment horizontal="center" vertical="center" wrapText="1"/>
    </xf>
    <xf numFmtId="0" fontId="28" fillId="5" borderId="7" xfId="0" applyFont="1" applyFill="1" applyBorder="1" applyAlignment="1" applyProtection="1">
      <alignment horizontal="center" vertical="center"/>
    </xf>
    <xf numFmtId="0" fontId="53" fillId="11" borderId="7" xfId="0" applyFont="1" applyFill="1" applyBorder="1" applyAlignment="1" applyProtection="1">
      <alignment horizontal="center" vertical="center"/>
      <protection locked="0"/>
    </xf>
    <xf numFmtId="0" fontId="55" fillId="11" borderId="61" xfId="0" applyFont="1" applyFill="1" applyBorder="1" applyAlignment="1" applyProtection="1">
      <alignment horizontal="center" vertical="center"/>
    </xf>
    <xf numFmtId="170" fontId="57" fillId="10" borderId="54" xfId="0" applyNumberFormat="1" applyFont="1" applyFill="1" applyBorder="1" applyAlignment="1" applyProtection="1">
      <alignment horizontal="center" vertical="center"/>
    </xf>
    <xf numFmtId="0" fontId="42" fillId="5" borderId="54" xfId="0" applyFont="1" applyFill="1" applyBorder="1" applyAlignment="1" applyProtection="1">
      <alignment horizontal="center" vertical="center" wrapText="1"/>
    </xf>
    <xf numFmtId="0" fontId="42" fillId="5" borderId="54" xfId="0" applyFont="1" applyFill="1" applyBorder="1" applyAlignment="1" applyProtection="1">
      <alignment horizontal="center" wrapText="1"/>
    </xf>
    <xf numFmtId="0" fontId="42" fillId="5" borderId="54" xfId="0" applyFont="1" applyFill="1" applyBorder="1" applyAlignment="1" applyProtection="1">
      <alignment horizontal="center"/>
    </xf>
    <xf numFmtId="0" fontId="53" fillId="12" borderId="10" xfId="0" applyFont="1" applyFill="1" applyBorder="1" applyAlignment="1" applyProtection="1">
      <alignment horizontal="center" vertical="center"/>
    </xf>
    <xf numFmtId="2" fontId="52" fillId="12" borderId="10" xfId="0" applyNumberFormat="1" applyFont="1" applyFill="1" applyBorder="1" applyAlignment="1" applyProtection="1">
      <alignment horizontal="center" vertical="center"/>
    </xf>
    <xf numFmtId="2" fontId="53" fillId="12" borderId="10" xfId="0" applyNumberFormat="1" applyFont="1" applyFill="1" applyBorder="1" applyAlignment="1" applyProtection="1">
      <alignment horizontal="center" vertical="center"/>
    </xf>
    <xf numFmtId="164" fontId="56" fillId="15" borderId="12" xfId="0" applyNumberFormat="1" applyFont="1" applyFill="1" applyBorder="1" applyAlignment="1" applyProtection="1">
      <alignment horizontal="center" vertical="center"/>
    </xf>
    <xf numFmtId="0" fontId="55" fillId="8" borderId="44" xfId="0" applyFont="1" applyFill="1" applyBorder="1" applyAlignment="1" applyProtection="1">
      <alignment vertical="center"/>
    </xf>
    <xf numFmtId="0" fontId="55" fillId="8" borderId="75" xfId="0" applyFont="1" applyFill="1" applyBorder="1" applyAlignment="1" applyProtection="1">
      <alignment horizontal="center" vertical="center"/>
    </xf>
    <xf numFmtId="0" fontId="55" fillId="8" borderId="51" xfId="0" applyFont="1" applyFill="1" applyBorder="1" applyAlignment="1" applyProtection="1">
      <alignment vertical="center"/>
    </xf>
    <xf numFmtId="165" fontId="55" fillId="5" borderId="80" xfId="0" applyNumberFormat="1" applyFont="1" applyFill="1" applyBorder="1" applyAlignment="1" applyProtection="1">
      <alignment horizontal="center" vertical="center"/>
    </xf>
    <xf numFmtId="0" fontId="1" fillId="3" borderId="61" xfId="0" applyFont="1" applyFill="1" applyBorder="1" applyAlignment="1">
      <alignment horizontal="center" vertical="center" wrapText="1"/>
    </xf>
    <xf numFmtId="164" fontId="56" fillId="16" borderId="12" xfId="0" applyNumberFormat="1" applyFont="1" applyFill="1" applyBorder="1" applyAlignment="1" applyProtection="1">
      <alignment horizontal="center" vertical="center"/>
    </xf>
    <xf numFmtId="164" fontId="56" fillId="10" borderId="39" xfId="0" applyNumberFormat="1" applyFont="1" applyFill="1" applyBorder="1" applyAlignment="1" applyProtection="1">
      <alignment horizontal="center" vertical="center"/>
    </xf>
    <xf numFmtId="2" fontId="56" fillId="16" borderId="53" xfId="0" applyNumberFormat="1" applyFont="1" applyFill="1" applyBorder="1" applyAlignment="1" applyProtection="1">
      <alignment horizontal="center" vertical="center"/>
    </xf>
    <xf numFmtId="0" fontId="1" fillId="3" borderId="9" xfId="0" applyFont="1" applyFill="1" applyBorder="1" applyAlignment="1">
      <alignment horizontal="center" vertical="center" wrapText="1"/>
    </xf>
    <xf numFmtId="2" fontId="56" fillId="16" borderId="12" xfId="0" applyNumberFormat="1" applyFont="1" applyFill="1" applyBorder="1" applyAlignment="1" applyProtection="1">
      <alignment horizontal="center" vertical="center"/>
    </xf>
    <xf numFmtId="0" fontId="72" fillId="5" borderId="29" xfId="1" applyFont="1" applyFill="1" applyBorder="1" applyAlignment="1" applyProtection="1">
      <alignment horizontal="center" vertical="center"/>
    </xf>
    <xf numFmtId="0" fontId="58" fillId="12" borderId="10" xfId="1" applyFont="1" applyFill="1" applyBorder="1" applyAlignment="1" applyProtection="1">
      <alignment horizontal="center" vertical="center"/>
    </xf>
    <xf numFmtId="170" fontId="56" fillId="10" borderId="12" xfId="0" applyNumberFormat="1" applyFont="1" applyFill="1" applyBorder="1" applyAlignment="1" applyProtection="1">
      <alignment horizontal="center" vertical="center"/>
      <protection locked="0"/>
    </xf>
    <xf numFmtId="170" fontId="56" fillId="10" borderId="18" xfId="0" applyNumberFormat="1" applyFont="1" applyFill="1" applyBorder="1" applyAlignment="1" applyProtection="1">
      <alignment horizontal="center" vertical="center"/>
    </xf>
    <xf numFmtId="2" fontId="56" fillId="16" borderId="15" xfId="0" applyNumberFormat="1" applyFont="1" applyFill="1" applyBorder="1" applyAlignment="1" applyProtection="1">
      <alignment horizontal="center" vertical="center"/>
    </xf>
    <xf numFmtId="0" fontId="42" fillId="5" borderId="78" xfId="0" applyFont="1" applyFill="1" applyBorder="1" applyAlignment="1" applyProtection="1">
      <alignment horizontal="center" vertical="center" wrapText="1"/>
    </xf>
    <xf numFmtId="0" fontId="3" fillId="5" borderId="64" xfId="0" applyFont="1" applyFill="1" applyBorder="1" applyAlignment="1" applyProtection="1">
      <alignment horizontal="center" vertical="center"/>
    </xf>
    <xf numFmtId="0" fontId="82" fillId="5" borderId="30" xfId="0" applyFont="1" applyFill="1" applyBorder="1" applyAlignment="1" applyProtection="1">
      <alignment horizontal="center" vertical="center" wrapText="1"/>
    </xf>
    <xf numFmtId="0" fontId="82" fillId="5" borderId="43" xfId="0" applyFont="1" applyFill="1" applyBorder="1" applyAlignment="1" applyProtection="1">
      <alignment horizontal="center" vertical="center" wrapText="1"/>
    </xf>
    <xf numFmtId="170" fontId="56" fillId="16" borderId="55" xfId="0" applyNumberFormat="1" applyFont="1" applyFill="1" applyBorder="1" applyAlignment="1" applyProtection="1">
      <alignment horizontal="center" vertical="center"/>
    </xf>
    <xf numFmtId="2" fontId="2" fillId="5" borderId="12" xfId="0" applyNumberFormat="1" applyFont="1" applyFill="1" applyBorder="1" applyAlignment="1">
      <alignment horizontal="center" vertical="center" wrapText="1"/>
    </xf>
    <xf numFmtId="168" fontId="2" fillId="5" borderId="6" xfId="0" applyNumberFormat="1" applyFont="1" applyFill="1" applyBorder="1" applyAlignment="1">
      <alignment horizontal="center" vertical="center" wrapText="1"/>
    </xf>
    <xf numFmtId="1" fontId="2" fillId="8" borderId="5" xfId="0" applyNumberFormat="1" applyFont="1" applyFill="1" applyBorder="1" applyAlignment="1" applyProtection="1">
      <alignment horizontal="center" vertical="center" wrapText="1"/>
    </xf>
    <xf numFmtId="0" fontId="25" fillId="5" borderId="5" xfId="0" applyFont="1" applyFill="1" applyBorder="1" applyAlignment="1">
      <alignment vertical="center" wrapText="1"/>
    </xf>
    <xf numFmtId="2" fontId="38" fillId="5" borderId="5" xfId="0" applyNumberFormat="1" applyFont="1" applyFill="1" applyBorder="1" applyAlignment="1">
      <alignment horizontal="center" vertical="center" wrapText="1"/>
    </xf>
    <xf numFmtId="11" fontId="15" fillId="8" borderId="5" xfId="0" applyNumberFormat="1" applyFont="1" applyFill="1" applyBorder="1" applyAlignment="1">
      <alignment horizontal="center" vertical="center" wrapText="1"/>
    </xf>
    <xf numFmtId="164" fontId="38" fillId="5" borderId="5" xfId="0" applyNumberFormat="1" applyFont="1" applyFill="1" applyBorder="1" applyAlignment="1">
      <alignment horizontal="center" vertical="center" wrapText="1"/>
    </xf>
    <xf numFmtId="0" fontId="38" fillId="5" borderId="5" xfId="0" applyFont="1" applyFill="1" applyBorder="1" applyAlignment="1">
      <alignment horizontal="center" vertical="center" wrapText="1"/>
    </xf>
    <xf numFmtId="0" fontId="38" fillId="5" borderId="5" xfId="0" applyFont="1" applyFill="1" applyBorder="1" applyAlignment="1">
      <alignment vertical="center" wrapText="1"/>
    </xf>
    <xf numFmtId="11" fontId="38" fillId="5" borderId="5" xfId="0" applyNumberFormat="1" applyFont="1" applyFill="1" applyBorder="1" applyAlignment="1">
      <alignment horizontal="center" vertical="center" wrapText="1"/>
    </xf>
    <xf numFmtId="0" fontId="91" fillId="5" borderId="5" xfId="0" applyFont="1" applyFill="1" applyBorder="1" applyAlignment="1">
      <alignment horizontal="center" vertical="center" wrapText="1"/>
    </xf>
    <xf numFmtId="0" fontId="15" fillId="17" borderId="10" xfId="0" applyFont="1" applyFill="1" applyBorder="1" applyAlignment="1">
      <alignment horizontal="center" vertical="center" wrapText="1"/>
    </xf>
    <xf numFmtId="2" fontId="9" fillId="8" borderId="30" xfId="0" applyNumberFormat="1" applyFont="1" applyFill="1" applyBorder="1" applyAlignment="1">
      <alignment horizontal="center" vertical="center" wrapText="1"/>
    </xf>
    <xf numFmtId="0" fontId="38" fillId="5" borderId="0" xfId="0" applyFont="1" applyFill="1" applyBorder="1" applyAlignment="1">
      <alignment horizontal="left" vertical="center" wrapText="1"/>
    </xf>
    <xf numFmtId="2" fontId="0" fillId="2" borderId="5" xfId="0" applyNumberFormat="1" applyFill="1" applyBorder="1" applyAlignment="1">
      <alignment horizontal="center" vertical="center"/>
    </xf>
    <xf numFmtId="169" fontId="2" fillId="2" borderId="51" xfId="0" applyNumberFormat="1" applyFont="1" applyFill="1" applyBorder="1" applyAlignment="1">
      <alignment horizontal="center" vertical="center" wrapText="1"/>
    </xf>
    <xf numFmtId="169" fontId="2" fillId="2" borderId="80" xfId="0" applyNumberFormat="1" applyFont="1" applyFill="1" applyBorder="1" applyAlignment="1">
      <alignment horizontal="center" vertical="center" wrapText="1"/>
    </xf>
    <xf numFmtId="0" fontId="3" fillId="5" borderId="44" xfId="0" applyFont="1" applyFill="1" applyBorder="1" applyAlignment="1" applyProtection="1">
      <alignment horizontal="center" vertical="center" wrapText="1"/>
    </xf>
    <xf numFmtId="0" fontId="2" fillId="8" borderId="7" xfId="0" applyFont="1" applyFill="1" applyBorder="1" applyAlignment="1" applyProtection="1">
      <alignment horizontal="center" vertical="center" wrapText="1"/>
    </xf>
    <xf numFmtId="0" fontId="2" fillId="8" borderId="53" xfId="0" applyFont="1" applyFill="1" applyBorder="1" applyAlignment="1" applyProtection="1">
      <alignment horizontal="center" vertical="center" wrapText="1"/>
    </xf>
    <xf numFmtId="168" fontId="2" fillId="5" borderId="20" xfId="0" applyNumberFormat="1" applyFont="1" applyFill="1" applyBorder="1" applyAlignment="1" applyProtection="1">
      <alignment horizontal="center" vertical="center"/>
    </xf>
    <xf numFmtId="164" fontId="15" fillId="18" borderId="5" xfId="0" applyNumberFormat="1" applyFont="1" applyFill="1" applyBorder="1" applyAlignment="1">
      <alignment horizontal="center" vertical="center" wrapText="1"/>
    </xf>
    <xf numFmtId="0" fontId="92" fillId="5" borderId="38" xfId="0" applyFont="1" applyFill="1" applyBorder="1" applyAlignment="1">
      <alignment horizontal="center" vertical="center" wrapText="1"/>
    </xf>
    <xf numFmtId="0" fontId="92" fillId="5" borderId="70" xfId="0" applyFont="1" applyFill="1" applyBorder="1" applyAlignment="1">
      <alignment horizontal="center" vertical="center" wrapText="1"/>
    </xf>
    <xf numFmtId="0" fontId="93" fillId="5" borderId="4" xfId="0" applyFont="1" applyFill="1" applyBorder="1" applyAlignment="1" applyProtection="1">
      <alignment horizontal="left" vertical="center" wrapText="1"/>
    </xf>
    <xf numFmtId="0" fontId="93" fillId="5" borderId="9" xfId="0" applyFont="1" applyFill="1" applyBorder="1" applyAlignment="1" applyProtection="1">
      <alignment horizontal="left" vertical="center" wrapText="1"/>
    </xf>
    <xf numFmtId="0" fontId="93" fillId="5" borderId="29" xfId="0" applyFont="1" applyFill="1" applyBorder="1" applyAlignment="1" applyProtection="1">
      <alignment horizontal="center" vertical="center" wrapText="1"/>
    </xf>
    <xf numFmtId="0" fontId="93" fillId="5" borderId="30" xfId="0" applyFont="1" applyFill="1" applyBorder="1" applyAlignment="1" applyProtection="1">
      <alignment horizontal="center" vertical="center" wrapText="1"/>
    </xf>
    <xf numFmtId="0" fontId="93" fillId="5" borderId="30" xfId="0" applyFont="1" applyFill="1" applyBorder="1" applyAlignment="1">
      <alignment vertical="center" wrapText="1"/>
    </xf>
    <xf numFmtId="0" fontId="93" fillId="5" borderId="30" xfId="0" applyFont="1" applyFill="1" applyBorder="1" applyAlignment="1">
      <alignment horizontal="center" vertical="center" wrapText="1"/>
    </xf>
    <xf numFmtId="0" fontId="93" fillId="5" borderId="37" xfId="0" applyFont="1" applyFill="1" applyBorder="1" applyAlignment="1" applyProtection="1">
      <alignment horizontal="center" vertical="center" wrapText="1"/>
    </xf>
    <xf numFmtId="0" fontId="2" fillId="2" borderId="0" xfId="0" applyFont="1" applyFill="1" applyBorder="1" applyAlignment="1">
      <alignment horizontal="center" vertical="center" wrapText="1"/>
    </xf>
    <xf numFmtId="0" fontId="3" fillId="5" borderId="43" xfId="0" applyFont="1" applyFill="1" applyBorder="1" applyAlignment="1">
      <alignment horizontal="center" vertical="center" wrapText="1"/>
    </xf>
    <xf numFmtId="2" fontId="2" fillId="2" borderId="5" xfId="0" applyNumberFormat="1" applyFont="1" applyFill="1" applyBorder="1" applyAlignment="1">
      <alignment horizontal="center" vertical="center" wrapText="1"/>
    </xf>
    <xf numFmtId="0" fontId="0" fillId="2" borderId="82" xfId="0" applyFill="1" applyBorder="1" applyAlignment="1">
      <alignment vertical="center" wrapText="1"/>
    </xf>
    <xf numFmtId="0" fontId="0" fillId="0" borderId="0" xfId="0" applyAlignment="1">
      <alignment horizontal="center" vertical="center" wrapText="1"/>
    </xf>
    <xf numFmtId="0" fontId="99" fillId="0" borderId="0" xfId="0" applyFont="1" applyBorder="1" applyAlignment="1">
      <alignment horizontal="left" vertical="center" wrapText="1"/>
    </xf>
    <xf numFmtId="0" fontId="100" fillId="0" borderId="0" xfId="0" applyFont="1" applyBorder="1" applyAlignment="1">
      <alignment horizontal="left" vertical="center" wrapText="1"/>
    </xf>
    <xf numFmtId="0" fontId="101" fillId="0" borderId="0" xfId="0" applyFont="1" applyAlignment="1">
      <alignment horizontal="left" vertical="center" wrapText="1"/>
    </xf>
    <xf numFmtId="0" fontId="0" fillId="0" borderId="0" xfId="0" applyAlignment="1">
      <alignment horizontal="left" vertical="center" wrapText="1"/>
    </xf>
    <xf numFmtId="0" fontId="98" fillId="0" borderId="0" xfId="0" applyFont="1" applyBorder="1" applyAlignment="1">
      <alignment horizontal="left" vertical="center" wrapText="1"/>
    </xf>
    <xf numFmtId="0" fontId="0" fillId="0" borderId="0" xfId="0" applyBorder="1" applyAlignment="1">
      <alignment horizontal="left" vertical="center" wrapText="1"/>
    </xf>
    <xf numFmtId="0" fontId="103" fillId="0" borderId="0" xfId="0" applyFont="1" applyBorder="1" applyAlignment="1">
      <alignment horizontal="left" vertical="center" wrapText="1"/>
    </xf>
    <xf numFmtId="0" fontId="0" fillId="0" borderId="0" xfId="0" applyBorder="1" applyAlignment="1"/>
    <xf numFmtId="0" fontId="104" fillId="0" borderId="0" xfId="0" applyFont="1" applyAlignment="1">
      <alignment horizontal="left" vertical="center" wrapText="1"/>
    </xf>
    <xf numFmtId="0" fontId="104" fillId="0" borderId="0" xfId="0" applyFont="1" applyAlignment="1">
      <alignment horizontal="justify" vertical="justify" wrapText="1"/>
    </xf>
    <xf numFmtId="0" fontId="105" fillId="0" borderId="0" xfId="0" applyFont="1" applyAlignment="1"/>
    <xf numFmtId="0" fontId="101" fillId="0" borderId="0" xfId="0" applyFont="1" applyAlignment="1"/>
    <xf numFmtId="0" fontId="0" fillId="0" borderId="0" xfId="0" applyAlignment="1"/>
    <xf numFmtId="166" fontId="105" fillId="0" borderId="0" xfId="0" applyNumberFormat="1" applyFont="1" applyAlignment="1">
      <alignment horizontal="left"/>
    </xf>
    <xf numFmtId="0" fontId="108" fillId="0" borderId="0" xfId="0" applyFont="1" applyAlignment="1">
      <alignment horizontal="left" vertical="center" wrapText="1"/>
    </xf>
    <xf numFmtId="0" fontId="97" fillId="0" borderId="0" xfId="0" applyFont="1" applyBorder="1" applyAlignment="1">
      <alignment horizontal="left" vertical="center" wrapText="1"/>
    </xf>
    <xf numFmtId="0" fontId="0" fillId="0" borderId="0" xfId="0" applyFont="1"/>
    <xf numFmtId="0" fontId="55" fillId="0" borderId="0" xfId="0" applyFont="1"/>
    <xf numFmtId="0" fontId="109" fillId="0" borderId="0" xfId="0" applyFont="1" applyBorder="1" applyAlignment="1">
      <alignment horizontal="left" vertical="center" wrapText="1"/>
    </xf>
    <xf numFmtId="0" fontId="55" fillId="0" borderId="0" xfId="0" applyFont="1" applyAlignment="1">
      <alignment horizontal="center" vertical="center" wrapText="1"/>
    </xf>
    <xf numFmtId="0" fontId="0" fillId="0" borderId="0" xfId="0" applyAlignment="1">
      <alignment horizontal="left"/>
    </xf>
    <xf numFmtId="0" fontId="0" fillId="0" borderId="0" xfId="0" applyFont="1" applyAlignment="1">
      <alignment vertical="center" wrapText="1"/>
    </xf>
    <xf numFmtId="14" fontId="55" fillId="0" borderId="0" xfId="0" applyNumberFormat="1" applyFont="1" applyAlignment="1">
      <alignment vertical="center" wrapText="1"/>
    </xf>
    <xf numFmtId="0" fontId="55" fillId="0" borderId="0" xfId="0" applyFont="1" applyAlignment="1">
      <alignment vertical="center" wrapText="1"/>
    </xf>
    <xf numFmtId="0" fontId="55" fillId="0" borderId="0" xfId="0" applyFont="1" applyAlignment="1">
      <alignment horizontal="left"/>
    </xf>
    <xf numFmtId="0" fontId="111" fillId="0" borderId="0" xfId="0" applyFont="1" applyAlignment="1">
      <alignment horizontal="justify" vertical="center"/>
    </xf>
    <xf numFmtId="0" fontId="112" fillId="0" borderId="0" xfId="0" applyFont="1" applyAlignment="1">
      <alignment horizontal="center"/>
    </xf>
    <xf numFmtId="0" fontId="112" fillId="0" borderId="0" xfId="0" applyFont="1"/>
    <xf numFmtId="0" fontId="107" fillId="0" borderId="0" xfId="0" applyFont="1" applyBorder="1" applyAlignment="1">
      <alignment horizontal="center" vertical="center" wrapText="1"/>
    </xf>
    <xf numFmtId="0" fontId="113" fillId="0" borderId="0" xfId="0" applyFont="1" applyAlignment="1">
      <alignment horizontal="justify" vertical="center"/>
    </xf>
    <xf numFmtId="0" fontId="100" fillId="0" borderId="0" xfId="0" applyFont="1" applyBorder="1" applyAlignment="1">
      <alignment vertical="center" wrapText="1"/>
    </xf>
    <xf numFmtId="0" fontId="108" fillId="0" borderId="0" xfId="0" applyFont="1" applyAlignment="1">
      <alignment vertical="center"/>
    </xf>
    <xf numFmtId="0" fontId="104" fillId="0" borderId="0" xfId="0" applyFont="1" applyBorder="1" applyAlignment="1">
      <alignment horizontal="left" vertical="center" wrapText="1"/>
    </xf>
    <xf numFmtId="0" fontId="103" fillId="0" borderId="0" xfId="0" applyFont="1" applyBorder="1" applyAlignment="1">
      <alignment horizontal="center" vertical="center" wrapText="1"/>
    </xf>
    <xf numFmtId="0" fontId="98" fillId="0" borderId="0" xfId="0" applyFont="1" applyAlignment="1">
      <alignment horizontal="justify" vertical="justify" wrapText="1"/>
    </xf>
    <xf numFmtId="0" fontId="69" fillId="0" borderId="83" xfId="0" applyFont="1" applyBorder="1" applyAlignment="1">
      <alignment horizontal="center" vertical="center" wrapText="1"/>
    </xf>
    <xf numFmtId="0" fontId="107" fillId="0" borderId="0" xfId="0" applyFont="1" applyBorder="1" applyAlignment="1">
      <alignment horizontal="left" vertical="center" wrapText="1"/>
    </xf>
    <xf numFmtId="0" fontId="104" fillId="0" borderId="77" xfId="0" applyFont="1" applyBorder="1" applyAlignment="1">
      <alignment horizontal="center" vertical="center" wrapText="1"/>
    </xf>
    <xf numFmtId="2" fontId="100" fillId="0" borderId="77" xfId="0" applyNumberFormat="1" applyFont="1" applyBorder="1" applyAlignment="1">
      <alignment horizontal="center" vertical="center" wrapText="1"/>
    </xf>
    <xf numFmtId="0" fontId="100" fillId="0" borderId="15" xfId="0" applyFont="1" applyBorder="1" applyAlignment="1">
      <alignment horizontal="center" vertical="center" wrapText="1"/>
    </xf>
    <xf numFmtId="2" fontId="100" fillId="0" borderId="14" xfId="0" applyNumberFormat="1" applyFont="1" applyBorder="1" applyAlignment="1">
      <alignment horizontal="center" vertical="center" wrapText="1"/>
    </xf>
    <xf numFmtId="0" fontId="100" fillId="0" borderId="77" xfId="0" applyFont="1" applyBorder="1" applyAlignment="1">
      <alignment horizontal="center" vertical="center" wrapText="1"/>
    </xf>
    <xf numFmtId="0" fontId="104" fillId="0" borderId="0" xfId="0" applyFont="1" applyAlignment="1">
      <alignment vertical="center" wrapText="1"/>
    </xf>
    <xf numFmtId="170" fontId="108" fillId="0" borderId="13" xfId="0" applyNumberFormat="1" applyFont="1" applyBorder="1" applyAlignment="1">
      <alignment horizontal="center" vertical="center" wrapText="1"/>
    </xf>
    <xf numFmtId="0" fontId="108" fillId="0" borderId="15" xfId="0" applyFont="1" applyBorder="1" applyAlignment="1">
      <alignment horizontal="left" vertical="center" wrapText="1"/>
    </xf>
    <xf numFmtId="0" fontId="119" fillId="0" borderId="0" xfId="0" applyFont="1" applyAlignment="1">
      <alignment horizontal="left" vertical="center"/>
    </xf>
    <xf numFmtId="0" fontId="0" fillId="0" borderId="82" xfId="0" applyBorder="1"/>
    <xf numFmtId="0" fontId="59" fillId="4" borderId="15" xfId="0" applyFont="1" applyFill="1" applyBorder="1" applyAlignment="1">
      <alignment horizontal="centerContinuous" vertical="center" wrapText="1"/>
    </xf>
    <xf numFmtId="14" fontId="59" fillId="4" borderId="13" xfId="0" applyNumberFormat="1" applyFont="1" applyFill="1" applyBorder="1" applyAlignment="1">
      <alignment horizontal="centerContinuous" vertical="center" wrapText="1"/>
    </xf>
    <xf numFmtId="0" fontId="121" fillId="2" borderId="0" xfId="0" applyFont="1" applyFill="1" applyBorder="1" applyAlignment="1">
      <alignment horizontal="center" vertical="center" wrapText="1"/>
    </xf>
    <xf numFmtId="0" fontId="122" fillId="5" borderId="70" xfId="0" applyFont="1" applyFill="1" applyBorder="1" applyAlignment="1">
      <alignment horizontal="center" vertical="center" wrapText="1"/>
    </xf>
    <xf numFmtId="14" fontId="107" fillId="0" borderId="5" xfId="0" applyNumberFormat="1" applyFont="1" applyBorder="1" applyAlignment="1">
      <alignment horizontal="center" vertical="center" wrapText="1"/>
    </xf>
    <xf numFmtId="1" fontId="107" fillId="0" borderId="5" xfId="0" applyNumberFormat="1" applyFont="1" applyBorder="1" applyAlignment="1">
      <alignment horizontal="center" vertical="center" wrapText="1"/>
    </xf>
    <xf numFmtId="2" fontId="9" fillId="8" borderId="50" xfId="0" applyNumberFormat="1" applyFont="1" applyFill="1" applyBorder="1" applyAlignment="1">
      <alignment horizontal="center" vertical="center" wrapText="1"/>
    </xf>
    <xf numFmtId="164" fontId="100" fillId="0" borderId="77" xfId="0" applyNumberFormat="1" applyFont="1" applyBorder="1" applyAlignment="1">
      <alignment horizontal="center" vertical="center" wrapText="1"/>
    </xf>
    <xf numFmtId="170" fontId="9" fillId="5" borderId="5" xfId="0" applyNumberFormat="1" applyFont="1" applyFill="1" applyBorder="1" applyAlignment="1">
      <alignment horizontal="center" vertical="center" wrapText="1"/>
    </xf>
    <xf numFmtId="0" fontId="2" fillId="8" borderId="52" xfId="0" applyFont="1" applyFill="1" applyBorder="1" applyAlignment="1">
      <alignment vertical="center" wrapText="1"/>
    </xf>
    <xf numFmtId="2" fontId="15" fillId="5" borderId="23" xfId="0" applyNumberFormat="1" applyFont="1" applyFill="1" applyBorder="1" applyAlignment="1">
      <alignment horizontal="center" vertical="center" wrapText="1"/>
    </xf>
    <xf numFmtId="170" fontId="2" fillId="18" borderId="67" xfId="0" applyNumberFormat="1" applyFont="1" applyFill="1" applyBorder="1" applyAlignment="1">
      <alignment horizontal="center" vertical="center" wrapText="1"/>
    </xf>
    <xf numFmtId="0" fontId="0" fillId="18" borderId="5" xfId="0" applyFill="1" applyBorder="1" applyAlignment="1">
      <alignment horizontal="center" vertical="center"/>
    </xf>
    <xf numFmtId="170" fontId="55" fillId="2" borderId="5" xfId="0" applyNumberFormat="1" applyFont="1" applyFill="1" applyBorder="1" applyAlignment="1" applyProtection="1">
      <alignment horizontal="centerContinuous" vertical="center"/>
    </xf>
    <xf numFmtId="0" fontId="0" fillId="2" borderId="5" xfId="0" applyFill="1" applyBorder="1"/>
    <xf numFmtId="2" fontId="108" fillId="0" borderId="14" xfId="0" applyNumberFormat="1" applyFont="1" applyBorder="1" applyAlignment="1">
      <alignment horizontal="center" vertical="center" wrapText="1"/>
    </xf>
    <xf numFmtId="0" fontId="108" fillId="0" borderId="15" xfId="0" applyFont="1" applyBorder="1" applyAlignment="1">
      <alignment horizontal="center" vertical="center" wrapText="1"/>
    </xf>
    <xf numFmtId="0" fontId="25" fillId="5" borderId="19" xfId="0" applyFont="1" applyFill="1" applyBorder="1" applyAlignment="1">
      <alignment horizontal="center" vertical="center" wrapText="1"/>
    </xf>
    <xf numFmtId="0" fontId="38" fillId="4" borderId="5" xfId="0" applyFont="1" applyFill="1" applyBorder="1" applyAlignment="1" applyProtection="1">
      <alignment horizontal="center" vertical="center" wrapText="1"/>
      <protection locked="0"/>
    </xf>
    <xf numFmtId="0" fontId="38" fillId="4" borderId="10" xfId="0" applyFont="1" applyFill="1" applyBorder="1" applyAlignment="1" applyProtection="1">
      <alignment horizontal="center" vertical="center" wrapText="1"/>
      <protection locked="0"/>
    </xf>
    <xf numFmtId="0" fontId="38" fillId="2" borderId="0" xfId="0" applyFont="1" applyFill="1" applyAlignment="1">
      <alignment vertical="center" wrapText="1"/>
    </xf>
    <xf numFmtId="0" fontId="25" fillId="5" borderId="4" xfId="0" applyFont="1" applyFill="1" applyBorder="1" applyAlignment="1">
      <alignment horizontal="center" vertical="center" wrapText="1"/>
    </xf>
    <xf numFmtId="0" fontId="38" fillId="8" borderId="6" xfId="0" applyFont="1" applyFill="1" applyBorder="1" applyAlignment="1">
      <alignment horizontal="center" vertical="center" wrapText="1"/>
    </xf>
    <xf numFmtId="0" fontId="38" fillId="11" borderId="5" xfId="0" applyFont="1" applyFill="1" applyBorder="1" applyAlignment="1" applyProtection="1">
      <alignment horizontal="center" vertical="center"/>
      <protection locked="0"/>
    </xf>
    <xf numFmtId="0" fontId="38" fillId="8" borderId="5" xfId="0" applyFont="1" applyFill="1" applyBorder="1" applyAlignment="1">
      <alignment horizontal="center" vertical="center" wrapText="1"/>
    </xf>
    <xf numFmtId="0" fontId="38" fillId="4" borderId="6" xfId="0" applyFont="1" applyFill="1" applyBorder="1" applyAlignment="1" applyProtection="1">
      <alignment horizontal="center" vertical="center" wrapText="1"/>
      <protection locked="0"/>
    </xf>
    <xf numFmtId="0" fontId="38" fillId="0" borderId="0" xfId="0" applyFont="1" applyAlignment="1">
      <alignment vertical="center" wrapText="1"/>
    </xf>
    <xf numFmtId="0" fontId="25" fillId="5" borderId="44" xfId="0" applyFont="1" applyFill="1" applyBorder="1" applyAlignment="1">
      <alignment horizontal="center" vertical="center" wrapText="1"/>
    </xf>
    <xf numFmtId="0" fontId="38" fillId="8" borderId="53" xfId="0" applyFont="1" applyFill="1" applyBorder="1" applyAlignment="1">
      <alignment horizontal="center" vertical="center" wrapText="1"/>
    </xf>
    <xf numFmtId="0" fontId="38" fillId="2" borderId="1" xfId="0" applyFont="1" applyFill="1" applyBorder="1" applyAlignment="1">
      <alignment horizontal="center" vertical="center" wrapText="1"/>
    </xf>
    <xf numFmtId="0" fontId="38" fillId="8" borderId="12" xfId="0" applyFont="1" applyFill="1" applyBorder="1" applyAlignment="1">
      <alignment horizontal="center" vertical="center" wrapText="1"/>
    </xf>
    <xf numFmtId="0" fontId="38" fillId="8" borderId="10" xfId="0" applyFont="1" applyFill="1" applyBorder="1" applyAlignment="1">
      <alignment horizontal="center" vertical="center" wrapText="1"/>
    </xf>
    <xf numFmtId="0" fontId="38" fillId="4" borderId="12" xfId="0" applyFont="1" applyFill="1" applyBorder="1" applyAlignment="1" applyProtection="1">
      <alignment horizontal="center" vertical="center" wrapText="1"/>
      <protection locked="0"/>
    </xf>
    <xf numFmtId="0" fontId="9" fillId="2" borderId="36" xfId="0" applyFont="1" applyFill="1" applyBorder="1" applyAlignment="1">
      <alignment vertical="center" wrapText="1"/>
    </xf>
    <xf numFmtId="164" fontId="7" fillId="14" borderId="55" xfId="0" applyNumberFormat="1" applyFont="1" applyFill="1" applyBorder="1" applyAlignment="1">
      <alignment horizontal="center" vertical="center" wrapText="1"/>
    </xf>
    <xf numFmtId="0" fontId="2" fillId="8" borderId="54" xfId="0" applyFont="1" applyFill="1" applyBorder="1" applyAlignment="1" applyProtection="1">
      <alignment horizontal="center" vertical="center" wrapText="1"/>
    </xf>
    <xf numFmtId="165" fontId="2" fillId="8" borderId="10" xfId="0" applyNumberFormat="1" applyFont="1" applyFill="1" applyBorder="1" applyAlignment="1" applyProtection="1">
      <alignment horizontal="center" vertical="center" wrapText="1"/>
    </xf>
    <xf numFmtId="164" fontId="7" fillId="14" borderId="12" xfId="0" applyNumberFormat="1" applyFont="1" applyFill="1" applyBorder="1" applyAlignment="1">
      <alignment horizontal="center" vertical="center" wrapText="1"/>
    </xf>
    <xf numFmtId="1" fontId="2" fillId="8" borderId="10" xfId="0" applyNumberFormat="1" applyFont="1" applyFill="1" applyBorder="1" applyAlignment="1" applyProtection="1">
      <alignment horizontal="center" vertical="center" wrapText="1"/>
    </xf>
    <xf numFmtId="0" fontId="2" fillId="5" borderId="61"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94" fillId="4" borderId="13" xfId="0" applyFont="1" applyFill="1" applyBorder="1" applyAlignment="1">
      <alignment vertical="center" wrapText="1"/>
    </xf>
    <xf numFmtId="0" fontId="94" fillId="4" borderId="71" xfId="0" applyFont="1" applyFill="1" applyBorder="1" applyAlignment="1">
      <alignment vertical="center" wrapText="1"/>
    </xf>
    <xf numFmtId="0" fontId="94" fillId="4" borderId="70" xfId="0" applyFont="1" applyFill="1" applyBorder="1" applyAlignment="1">
      <alignment vertical="center" wrapText="1"/>
    </xf>
    <xf numFmtId="0" fontId="94" fillId="4" borderId="14" xfId="0" applyFont="1" applyFill="1" applyBorder="1" applyAlignment="1">
      <alignment vertical="center" wrapText="1"/>
    </xf>
    <xf numFmtId="1" fontId="59" fillId="4" borderId="13" xfId="0" applyNumberFormat="1" applyFont="1" applyFill="1" applyBorder="1" applyAlignment="1">
      <alignment vertical="center" wrapText="1"/>
    </xf>
    <xf numFmtId="1" fontId="59" fillId="4" borderId="71" xfId="0" applyNumberFormat="1" applyFont="1" applyFill="1" applyBorder="1" applyAlignment="1">
      <alignment vertical="center" wrapText="1"/>
    </xf>
    <xf numFmtId="14" fontId="59" fillId="4" borderId="13" xfId="0" applyNumberFormat="1" applyFont="1" applyFill="1" applyBorder="1" applyAlignment="1">
      <alignment vertical="center" wrapText="1"/>
    </xf>
    <xf numFmtId="14" fontId="59" fillId="4" borderId="15" xfId="0" applyNumberFormat="1" applyFont="1" applyFill="1" applyBorder="1" applyAlignment="1">
      <alignment vertical="center" wrapText="1"/>
    </xf>
    <xf numFmtId="0" fontId="107" fillId="0" borderId="5" xfId="0" applyFont="1" applyBorder="1" applyAlignment="1">
      <alignment horizontal="center" vertical="center" wrapText="1"/>
    </xf>
    <xf numFmtId="0" fontId="107" fillId="0" borderId="10" xfId="0" applyFont="1" applyBorder="1" applyAlignment="1">
      <alignment horizontal="center" vertical="center" wrapText="1"/>
    </xf>
    <xf numFmtId="0" fontId="59" fillId="5" borderId="1" xfId="0" applyFont="1" applyFill="1" applyBorder="1" applyAlignment="1">
      <alignment horizontal="center" vertical="center" wrapText="1"/>
    </xf>
    <xf numFmtId="0" fontId="59" fillId="5" borderId="39" xfId="0" applyFont="1" applyFill="1" applyBorder="1" applyAlignment="1">
      <alignment horizontal="center" vertical="center" wrapText="1"/>
    </xf>
    <xf numFmtId="0" fontId="3" fillId="5" borderId="44" xfId="0" applyFont="1" applyFill="1" applyBorder="1" applyAlignment="1">
      <alignment horizontal="left" vertical="center" wrapText="1"/>
    </xf>
    <xf numFmtId="0" fontId="3" fillId="5" borderId="7" xfId="0" applyFont="1" applyFill="1" applyBorder="1" applyAlignment="1">
      <alignment horizontal="left" vertical="center" wrapText="1"/>
    </xf>
    <xf numFmtId="0" fontId="15" fillId="2" borderId="3" xfId="0" applyFont="1" applyFill="1" applyBorder="1" applyAlignment="1">
      <alignment horizontal="center" vertical="center" wrapText="1"/>
    </xf>
    <xf numFmtId="0" fontId="28" fillId="5" borderId="33" xfId="0" applyFont="1" applyFill="1" applyBorder="1" applyAlignment="1">
      <alignment horizontal="center" vertical="center" wrapText="1"/>
    </xf>
    <xf numFmtId="0" fontId="28" fillId="5" borderId="41" xfId="0" applyFont="1" applyFill="1" applyBorder="1" applyAlignment="1">
      <alignment horizontal="center" vertical="center" wrapText="1"/>
    </xf>
    <xf numFmtId="0" fontId="25" fillId="5" borderId="67" xfId="0" applyFont="1" applyFill="1" applyBorder="1" applyAlignment="1">
      <alignment horizontal="center" vertical="center" wrapText="1"/>
    </xf>
    <xf numFmtId="0" fontId="25" fillId="5" borderId="19" xfId="0" applyFont="1" applyFill="1" applyBorder="1" applyAlignment="1">
      <alignment horizontal="center" vertical="center" wrapText="1"/>
    </xf>
    <xf numFmtId="0" fontId="25" fillId="5" borderId="67" xfId="0" applyFont="1" applyFill="1" applyBorder="1" applyAlignment="1">
      <alignment horizontal="left" vertical="center" wrapText="1"/>
    </xf>
    <xf numFmtId="0" fontId="25" fillId="5" borderId="19" xfId="0" applyFont="1" applyFill="1" applyBorder="1" applyAlignment="1">
      <alignment horizontal="left" vertical="center" wrapText="1"/>
    </xf>
    <xf numFmtId="0" fontId="25" fillId="5" borderId="22" xfId="0" applyFont="1" applyFill="1" applyBorder="1" applyAlignment="1">
      <alignment horizontal="left" vertical="center" wrapText="1"/>
    </xf>
    <xf numFmtId="0" fontId="25" fillId="5" borderId="9" xfId="0" applyFont="1" applyFill="1" applyBorder="1" applyAlignment="1">
      <alignment horizontal="left" vertical="center" wrapText="1"/>
    </xf>
    <xf numFmtId="0" fontId="25" fillId="5" borderId="10" xfId="0" applyFont="1" applyFill="1" applyBorder="1" applyAlignment="1">
      <alignment horizontal="left" vertical="center" wrapText="1"/>
    </xf>
    <xf numFmtId="0" fontId="23" fillId="6" borderId="13"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3" borderId="13" xfId="0" applyFont="1" applyFill="1" applyBorder="1" applyAlignment="1">
      <alignment horizontal="center" vertical="center" wrapText="1"/>
    </xf>
    <xf numFmtId="0" fontId="23" fillId="3" borderId="14" xfId="0" applyFont="1" applyFill="1" applyBorder="1" applyAlignment="1">
      <alignment horizontal="center" vertical="center" wrapText="1"/>
    </xf>
    <xf numFmtId="0" fontId="23"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3" fillId="5" borderId="5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8" fillId="5" borderId="67" xfId="0" applyFont="1" applyFill="1" applyBorder="1" applyAlignment="1">
      <alignment horizontal="left" vertical="center" wrapText="1"/>
    </xf>
    <xf numFmtId="0" fontId="38" fillId="5" borderId="22" xfId="0" applyFont="1" applyFill="1" applyBorder="1" applyAlignment="1">
      <alignment horizontal="left" vertical="center" wrapText="1"/>
    </xf>
    <xf numFmtId="0" fontId="2" fillId="2" borderId="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67" fillId="13" borderId="16" xfId="0" applyFont="1" applyFill="1" applyBorder="1" applyAlignment="1">
      <alignment horizontal="center" vertical="center" wrapText="1"/>
    </xf>
    <xf numFmtId="0" fontId="67" fillId="13" borderId="17" xfId="0" applyFont="1" applyFill="1" applyBorder="1" applyAlignment="1">
      <alignment horizontal="center" vertical="center" wrapText="1"/>
    </xf>
    <xf numFmtId="0" fontId="67" fillId="13" borderId="2" xfId="0" applyFont="1" applyFill="1" applyBorder="1" applyAlignment="1">
      <alignment horizontal="center" vertical="center" wrapText="1"/>
    </xf>
    <xf numFmtId="0" fontId="67" fillId="13" borderId="0" xfId="0" applyFont="1" applyFill="1" applyBorder="1" applyAlignment="1">
      <alignment horizontal="center" vertical="center" wrapText="1"/>
    </xf>
    <xf numFmtId="0" fontId="67" fillId="13" borderId="27" xfId="0" applyFont="1" applyFill="1" applyBorder="1" applyAlignment="1">
      <alignment horizontal="center" vertical="center" wrapText="1"/>
    </xf>
    <xf numFmtId="0" fontId="67" fillId="13" borderId="28"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21"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10" fillId="6" borderId="9" xfId="0" applyFont="1" applyFill="1" applyBorder="1" applyAlignment="1">
      <alignment horizontal="right" vertical="center" wrapText="1"/>
    </xf>
    <xf numFmtId="0" fontId="10" fillId="6" borderId="10" xfId="0" applyFont="1" applyFill="1" applyBorder="1" applyAlignment="1">
      <alignment horizontal="right" vertical="center" wrapText="1"/>
    </xf>
    <xf numFmtId="0" fontId="3" fillId="5" borderId="61"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5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8" fillId="5" borderId="68" xfId="0" applyFont="1" applyFill="1" applyBorder="1" applyAlignment="1">
      <alignment horizontal="center" vertical="center" wrapText="1"/>
    </xf>
    <xf numFmtId="0" fontId="38" fillId="5" borderId="52"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28" fillId="5" borderId="33" xfId="0" applyFont="1" applyFill="1" applyBorder="1" applyAlignment="1">
      <alignment horizontal="center" vertical="center"/>
    </xf>
    <xf numFmtId="0" fontId="28" fillId="5" borderId="34" xfId="0" applyFont="1" applyFill="1" applyBorder="1" applyAlignment="1">
      <alignment horizontal="center" vertical="center"/>
    </xf>
    <xf numFmtId="0" fontId="28" fillId="5" borderId="41" xfId="0" applyFont="1" applyFill="1" applyBorder="1" applyAlignment="1">
      <alignment horizontal="center" vertical="center"/>
    </xf>
    <xf numFmtId="0" fontId="1" fillId="2" borderId="2" xfId="0" applyFont="1" applyFill="1" applyBorder="1" applyAlignment="1">
      <alignment horizontal="left" vertical="center" wrapText="1"/>
    </xf>
    <xf numFmtId="0" fontId="1" fillId="2" borderId="0" xfId="0" applyFont="1" applyFill="1" applyBorder="1" applyAlignment="1">
      <alignment horizontal="left" vertical="center" wrapText="1"/>
    </xf>
    <xf numFmtId="0" fontId="3" fillId="5" borderId="9"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25" fillId="5" borderId="4" xfId="0" applyFont="1" applyFill="1" applyBorder="1" applyAlignment="1">
      <alignment horizontal="left" vertical="center" wrapText="1"/>
    </xf>
    <xf numFmtId="0" fontId="25" fillId="5" borderId="5" xfId="0" applyFont="1" applyFill="1" applyBorder="1" applyAlignment="1">
      <alignment horizontal="left" vertical="center" wrapText="1"/>
    </xf>
    <xf numFmtId="0" fontId="3" fillId="5" borderId="61" xfId="0" applyFont="1" applyFill="1" applyBorder="1" applyAlignment="1">
      <alignment horizontal="left" vertical="center" wrapText="1"/>
    </xf>
    <xf numFmtId="0" fontId="3" fillId="5" borderId="54"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5" borderId="5" xfId="0" applyFont="1" applyFill="1" applyBorder="1" applyAlignment="1">
      <alignment horizontal="left" vertical="center" wrapText="1"/>
    </xf>
    <xf numFmtId="0" fontId="1" fillId="2" borderId="67" xfId="0" applyFont="1" applyFill="1" applyBorder="1" applyAlignment="1">
      <alignment horizontal="left" vertical="center" wrapText="1"/>
    </xf>
    <xf numFmtId="0" fontId="1" fillId="2" borderId="22" xfId="0" applyFont="1" applyFill="1" applyBorder="1" applyAlignment="1">
      <alignment horizontal="left" vertical="center" wrapText="1"/>
    </xf>
    <xf numFmtId="0" fontId="94" fillId="5" borderId="63" xfId="0" applyFont="1" applyFill="1" applyBorder="1" applyAlignment="1" applyProtection="1">
      <alignment horizontal="center" vertical="center" wrapText="1"/>
    </xf>
    <xf numFmtId="0" fontId="94" fillId="5" borderId="21" xfId="0" applyFont="1" applyFill="1" applyBorder="1" applyAlignment="1" applyProtection="1">
      <alignment horizontal="center" vertical="center" wrapText="1"/>
    </xf>
    <xf numFmtId="0" fontId="93" fillId="5" borderId="4" xfId="0" applyFont="1" applyFill="1" applyBorder="1" applyAlignment="1">
      <alignment horizontal="left" vertical="center" wrapText="1"/>
    </xf>
    <xf numFmtId="0" fontId="93" fillId="5" borderId="5" xfId="0" applyFont="1" applyFill="1" applyBorder="1" applyAlignment="1">
      <alignment horizontal="left" vertical="center" wrapText="1"/>
    </xf>
    <xf numFmtId="0" fontId="7" fillId="5" borderId="54" xfId="0" applyFont="1" applyFill="1" applyBorder="1" applyAlignment="1" applyProtection="1">
      <alignment horizontal="center" vertical="center" wrapText="1"/>
      <protection locked="0"/>
    </xf>
    <xf numFmtId="0" fontId="3" fillId="5" borderId="5" xfId="0" applyFont="1" applyFill="1" applyBorder="1" applyAlignment="1" applyProtection="1">
      <alignment horizontal="left" vertical="center" wrapText="1"/>
      <protection locked="0"/>
    </xf>
    <xf numFmtId="0" fontId="3" fillId="5" borderId="10" xfId="0" applyFont="1" applyFill="1" applyBorder="1" applyAlignment="1" applyProtection="1">
      <alignment horizontal="left" vertical="center" wrapText="1"/>
      <protection locked="0"/>
    </xf>
    <xf numFmtId="0" fontId="93" fillId="5" borderId="9" xfId="0" applyFont="1" applyFill="1" applyBorder="1" applyAlignment="1">
      <alignment horizontal="left" vertical="center" wrapText="1"/>
    </xf>
    <xf numFmtId="0" fontId="93" fillId="5" borderId="10" xfId="0" applyFont="1" applyFill="1" applyBorder="1" applyAlignment="1">
      <alignment horizontal="left" vertical="center" wrapText="1"/>
    </xf>
    <xf numFmtId="0" fontId="40" fillId="5" borderId="61" xfId="0" applyFont="1" applyFill="1" applyBorder="1" applyAlignment="1">
      <alignment horizontal="center" vertical="center" wrapText="1"/>
    </xf>
    <xf numFmtId="0" fontId="40" fillId="5" borderId="54" xfId="0" applyFont="1" applyFill="1" applyBorder="1" applyAlignment="1">
      <alignment horizontal="center" vertical="center" wrapText="1"/>
    </xf>
    <xf numFmtId="0" fontId="3" fillId="5" borderId="4" xfId="0" applyFont="1" applyFill="1" applyBorder="1" applyAlignment="1" applyProtection="1">
      <alignment horizontal="left" vertical="center" wrapText="1"/>
      <protection locked="0"/>
    </xf>
    <xf numFmtId="0" fontId="3" fillId="5" borderId="9" xfId="0" applyFont="1" applyFill="1" applyBorder="1" applyAlignment="1" applyProtection="1">
      <alignment horizontal="left" vertical="center" wrapText="1"/>
      <protection locked="0"/>
    </xf>
    <xf numFmtId="0" fontId="3" fillId="5" borderId="2" xfId="0" applyFont="1" applyFill="1" applyBorder="1" applyAlignment="1">
      <alignment horizontal="center" vertical="center" wrapText="1"/>
    </xf>
    <xf numFmtId="0" fontId="3" fillId="5" borderId="42"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9" fillId="5" borderId="40"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42" xfId="0" applyFont="1" applyFill="1" applyBorder="1" applyAlignment="1">
      <alignment horizontal="center" vertical="center" wrapText="1"/>
    </xf>
    <xf numFmtId="0" fontId="9" fillId="5" borderId="23" xfId="0" applyFont="1" applyFill="1" applyBorder="1" applyAlignment="1">
      <alignment horizontal="center" vertical="center" wrapText="1"/>
    </xf>
    <xf numFmtId="0" fontId="9" fillId="5" borderId="2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94" fillId="5" borderId="29" xfId="0" applyFont="1" applyFill="1" applyBorder="1" applyAlignment="1">
      <alignment horizontal="center" vertical="center" wrapText="1"/>
    </xf>
    <xf numFmtId="0" fontId="94" fillId="5" borderId="30" xfId="0" applyFont="1" applyFill="1" applyBorder="1" applyAlignment="1">
      <alignment horizontal="center" vertical="center" wrapText="1"/>
    </xf>
    <xf numFmtId="0" fontId="40" fillId="5" borderId="30" xfId="0" applyFont="1" applyFill="1" applyBorder="1" applyAlignment="1">
      <alignment horizontal="center" vertical="center" wrapText="1"/>
    </xf>
    <xf numFmtId="0" fontId="40" fillId="5" borderId="5" xfId="0" applyFont="1" applyFill="1" applyBorder="1" applyAlignment="1">
      <alignment horizontal="center" vertical="center" wrapText="1"/>
    </xf>
    <xf numFmtId="0" fontId="39" fillId="5" borderId="30" xfId="0" applyFont="1" applyFill="1" applyBorder="1" applyAlignment="1">
      <alignment horizontal="center" vertical="center" wrapText="1"/>
    </xf>
    <xf numFmtId="0" fontId="39" fillId="5" borderId="5" xfId="0" applyFont="1" applyFill="1" applyBorder="1" applyAlignment="1">
      <alignment horizontal="center" vertical="center" wrapText="1"/>
    </xf>
    <xf numFmtId="0" fontId="40" fillId="5" borderId="29" xfId="0" applyFont="1" applyFill="1" applyBorder="1" applyAlignment="1">
      <alignment horizontal="center" vertical="center" wrapText="1"/>
    </xf>
    <xf numFmtId="0" fontId="40" fillId="5" borderId="4" xfId="0" applyFont="1" applyFill="1" applyBorder="1" applyAlignment="1">
      <alignment horizontal="center" vertical="center" wrapText="1"/>
    </xf>
    <xf numFmtId="0" fontId="95" fillId="5" borderId="30" xfId="0" applyFont="1" applyFill="1" applyBorder="1" applyAlignment="1">
      <alignment horizontal="center" vertical="center" wrapText="1"/>
    </xf>
    <xf numFmtId="0" fontId="95" fillId="5" borderId="5" xfId="0" applyFont="1" applyFill="1" applyBorder="1" applyAlignment="1">
      <alignment horizontal="center" vertical="center" wrapText="1"/>
    </xf>
    <xf numFmtId="0" fontId="95" fillId="5" borderId="37" xfId="0" applyFont="1" applyFill="1" applyBorder="1" applyAlignment="1">
      <alignment horizontal="center" vertical="center" wrapText="1"/>
    </xf>
    <xf numFmtId="0" fontId="95" fillId="5" borderId="6" xfId="0" applyFont="1" applyFill="1" applyBorder="1" applyAlignment="1">
      <alignment horizontal="center" vertical="center" wrapText="1"/>
    </xf>
    <xf numFmtId="0" fontId="94" fillId="5" borderId="41" xfId="0" applyFont="1" applyFill="1" applyBorder="1" applyAlignment="1" applyProtection="1">
      <alignment horizontal="center" vertical="center" wrapText="1"/>
    </xf>
    <xf numFmtId="0" fontId="2" fillId="2" borderId="3" xfId="0" applyFont="1" applyFill="1" applyBorder="1" applyAlignment="1">
      <alignment horizontal="center" vertical="center" wrapText="1"/>
    </xf>
    <xf numFmtId="0" fontId="3" fillId="5" borderId="51" xfId="0" applyFont="1" applyFill="1" applyBorder="1" applyAlignment="1">
      <alignment horizontal="center" vertical="center" wrapText="1"/>
    </xf>
    <xf numFmtId="0" fontId="3" fillId="5" borderId="36" xfId="0" applyFont="1" applyFill="1" applyBorder="1" applyAlignment="1">
      <alignment horizontal="center" vertical="center" wrapText="1"/>
    </xf>
    <xf numFmtId="0" fontId="28" fillId="5" borderId="54" xfId="0" applyFont="1" applyFill="1" applyBorder="1" applyAlignment="1">
      <alignment horizontal="center" vertical="center" wrapText="1"/>
    </xf>
    <xf numFmtId="0" fontId="68" fillId="5" borderId="54" xfId="0" applyFont="1" applyFill="1" applyBorder="1" applyAlignment="1">
      <alignment horizontal="center" vertical="center" wrapText="1"/>
    </xf>
    <xf numFmtId="0" fontId="68" fillId="5" borderId="10" xfId="0" applyFont="1" applyFill="1" applyBorder="1" applyAlignment="1">
      <alignment horizontal="center" vertical="center" wrapText="1"/>
    </xf>
    <xf numFmtId="0" fontId="1" fillId="3" borderId="67"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9" fillId="5" borderId="59" xfId="0" applyFont="1" applyFill="1" applyBorder="1" applyAlignment="1">
      <alignment horizontal="center" vertical="center" wrapText="1"/>
    </xf>
    <xf numFmtId="0" fontId="9" fillId="5" borderId="50" xfId="0" applyFont="1" applyFill="1" applyBorder="1" applyAlignment="1">
      <alignment horizontal="center" vertical="center" wrapText="1"/>
    </xf>
    <xf numFmtId="0" fontId="9" fillId="5" borderId="27" xfId="0" applyFont="1" applyFill="1" applyBorder="1" applyAlignment="1">
      <alignment horizontal="center" vertical="center" wrapText="1"/>
    </xf>
    <xf numFmtId="0" fontId="9" fillId="5" borderId="60"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18" xfId="0" applyFont="1" applyFill="1" applyBorder="1" applyAlignment="1">
      <alignment horizontal="center" vertical="center" wrapText="1"/>
    </xf>
    <xf numFmtId="0" fontId="80" fillId="3" borderId="16" xfId="0" applyFont="1" applyFill="1" applyBorder="1" applyAlignment="1">
      <alignment horizontal="center" vertical="center" wrapText="1"/>
    </xf>
    <xf numFmtId="0" fontId="80" fillId="3" borderId="17" xfId="0" applyFont="1" applyFill="1" applyBorder="1" applyAlignment="1">
      <alignment horizontal="center" vertical="center" wrapText="1"/>
    </xf>
    <xf numFmtId="0" fontId="2" fillId="4" borderId="38" xfId="0" applyFont="1" applyFill="1" applyBorder="1" applyAlignment="1">
      <alignment horizontal="center" vertical="center" wrapText="1"/>
    </xf>
    <xf numFmtId="0" fontId="21" fillId="4" borderId="70" xfId="0" applyFont="1" applyFill="1" applyBorder="1" applyAlignment="1">
      <alignment horizontal="center" vertical="center" wrapText="1"/>
    </xf>
    <xf numFmtId="0" fontId="21" fillId="4" borderId="14" xfId="0" applyFont="1" applyFill="1" applyBorder="1" applyAlignment="1">
      <alignment horizontal="center" vertical="center" wrapText="1"/>
    </xf>
    <xf numFmtId="0" fontId="21" fillId="4" borderId="7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8" fillId="5" borderId="2" xfId="0" applyFont="1" applyFill="1" applyBorder="1" applyAlignment="1">
      <alignment horizontal="left" vertical="center" wrapText="1"/>
    </xf>
    <xf numFmtId="0" fontId="38" fillId="5" borderId="0" xfId="0" applyFont="1" applyFill="1" applyBorder="1" applyAlignment="1">
      <alignment horizontal="left" vertical="center" wrapText="1"/>
    </xf>
    <xf numFmtId="0" fontId="38" fillId="5" borderId="27" xfId="0" applyFont="1" applyFill="1" applyBorder="1" applyAlignment="1">
      <alignment horizontal="center" vertical="center" wrapText="1"/>
    </xf>
    <xf numFmtId="0" fontId="38" fillId="5" borderId="28" xfId="0" applyFont="1" applyFill="1" applyBorder="1" applyAlignment="1">
      <alignment horizontal="center" vertical="center" wrapText="1"/>
    </xf>
    <xf numFmtId="0" fontId="83" fillId="5" borderId="38" xfId="0" applyFont="1" applyFill="1" applyBorder="1" applyAlignment="1">
      <alignment horizontal="center" vertical="center" wrapText="1"/>
    </xf>
    <xf numFmtId="0" fontId="42" fillId="5" borderId="65" xfId="0" applyFont="1" applyFill="1" applyBorder="1" applyAlignment="1" applyProtection="1">
      <alignment horizontal="center" vertical="center" wrapText="1"/>
    </xf>
    <xf numFmtId="0" fontId="42" fillId="5" borderId="43" xfId="0" applyFont="1" applyFill="1" applyBorder="1" applyAlignment="1" applyProtection="1">
      <alignment horizontal="center" vertical="center" wrapText="1"/>
    </xf>
    <xf numFmtId="0" fontId="42" fillId="5" borderId="30" xfId="0" applyFont="1" applyFill="1" applyBorder="1" applyAlignment="1" applyProtection="1">
      <alignment horizontal="center" vertical="center" wrapText="1"/>
    </xf>
    <xf numFmtId="0" fontId="42" fillId="5" borderId="45" xfId="0" applyFont="1" applyFill="1" applyBorder="1" applyAlignment="1" applyProtection="1">
      <alignment horizontal="center" vertical="center" wrapText="1"/>
    </xf>
    <xf numFmtId="0" fontId="42" fillId="5" borderId="36" xfId="0" applyFont="1" applyFill="1" applyBorder="1" applyAlignment="1" applyProtection="1">
      <alignment horizontal="center" vertical="center" wrapText="1"/>
    </xf>
    <xf numFmtId="0" fontId="42" fillId="5" borderId="25" xfId="0" applyFont="1" applyFill="1" applyBorder="1" applyAlignment="1" applyProtection="1">
      <alignment horizontal="center" vertical="center" wrapText="1"/>
    </xf>
    <xf numFmtId="0" fontId="42" fillId="5" borderId="74" xfId="0" applyFont="1" applyFill="1" applyBorder="1" applyAlignment="1" applyProtection="1">
      <alignment horizontal="center" vertical="center" wrapText="1"/>
    </xf>
    <xf numFmtId="0" fontId="42" fillId="5" borderId="69" xfId="0" applyFont="1" applyFill="1" applyBorder="1" applyAlignment="1" applyProtection="1">
      <alignment horizontal="center" vertical="center" wrapText="1"/>
    </xf>
    <xf numFmtId="0" fontId="42" fillId="5" borderId="37" xfId="0" applyFont="1" applyFill="1" applyBorder="1" applyAlignment="1" applyProtection="1">
      <alignment horizontal="center" vertical="center" wrapText="1"/>
    </xf>
    <xf numFmtId="0" fontId="83" fillId="5" borderId="55" xfId="0" applyFont="1" applyFill="1" applyBorder="1" applyAlignment="1" applyProtection="1">
      <alignment horizontal="center" vertical="top" wrapText="1"/>
    </xf>
    <xf numFmtId="0" fontId="83" fillId="5" borderId="6" xfId="0" applyFont="1" applyFill="1" applyBorder="1" applyAlignment="1" applyProtection="1">
      <alignment horizontal="center" vertical="top" wrapText="1"/>
    </xf>
    <xf numFmtId="0" fontId="10" fillId="3" borderId="13"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71" fillId="3" borderId="13" xfId="0" applyFont="1" applyFill="1" applyBorder="1" applyAlignment="1">
      <alignment horizontal="center" vertical="center" wrapText="1"/>
    </xf>
    <xf numFmtId="0" fontId="71" fillId="3" borderId="15"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2" fillId="5" borderId="81" xfId="0" applyFont="1" applyFill="1" applyBorder="1" applyAlignment="1" applyProtection="1">
      <alignment horizontal="center" vertical="center" wrapText="1"/>
    </xf>
    <xf numFmtId="0" fontId="42" fillId="5" borderId="75" xfId="0" applyFont="1" applyFill="1" applyBorder="1" applyAlignment="1" applyProtection="1">
      <alignment horizontal="center" vertical="center" wrapText="1"/>
    </xf>
    <xf numFmtId="0" fontId="2" fillId="2" borderId="0" xfId="0" applyFont="1" applyFill="1" applyBorder="1" applyAlignment="1">
      <alignment horizontal="center" vertical="center" wrapText="1"/>
    </xf>
    <xf numFmtId="0" fontId="83" fillId="5" borderId="13" xfId="0" applyFont="1" applyFill="1" applyBorder="1" applyAlignment="1">
      <alignment horizontal="center" vertical="center" wrapText="1"/>
    </xf>
    <xf numFmtId="0" fontId="83" fillId="5" borderId="71" xfId="0" applyFont="1" applyFill="1" applyBorder="1" applyAlignment="1">
      <alignment horizontal="center" vertical="center" wrapText="1"/>
    </xf>
    <xf numFmtId="0" fontId="3" fillId="5" borderId="33" xfId="0" applyFont="1" applyFill="1" applyBorder="1" applyAlignment="1">
      <alignment horizontal="center" vertical="top" wrapText="1"/>
    </xf>
    <xf numFmtId="0" fontId="3" fillId="5" borderId="41" xfId="0" applyFont="1" applyFill="1" applyBorder="1" applyAlignment="1">
      <alignment horizontal="center" vertical="top" wrapText="1"/>
    </xf>
    <xf numFmtId="0" fontId="83" fillId="5" borderId="67" xfId="0" applyFont="1" applyFill="1" applyBorder="1" applyAlignment="1">
      <alignment horizontal="center" vertical="top"/>
    </xf>
    <xf numFmtId="0" fontId="83" fillId="5" borderId="19" xfId="0" applyFont="1" applyFill="1" applyBorder="1" applyAlignment="1">
      <alignment horizontal="center" vertical="top"/>
    </xf>
    <xf numFmtId="0" fontId="3" fillId="5" borderId="67" xfId="0" applyFont="1" applyFill="1" applyBorder="1" applyAlignment="1">
      <alignment horizontal="center" vertical="top" wrapText="1"/>
    </xf>
    <xf numFmtId="0" fontId="3" fillId="5" borderId="19" xfId="0" applyFont="1" applyFill="1" applyBorder="1" applyAlignment="1">
      <alignment horizontal="center" vertical="top" wrapText="1"/>
    </xf>
    <xf numFmtId="9" fontId="9" fillId="8" borderId="7" xfId="0" applyNumberFormat="1" applyFont="1" applyFill="1" applyBorder="1" applyAlignment="1">
      <alignment horizontal="center" vertical="center" wrapText="1"/>
    </xf>
    <xf numFmtId="9" fontId="9" fillId="8" borderId="58" xfId="0" applyNumberFormat="1" applyFont="1" applyFill="1" applyBorder="1" applyAlignment="1">
      <alignment horizontal="center" vertical="center" wrapText="1"/>
    </xf>
    <xf numFmtId="0" fontId="0" fillId="2" borderId="16" xfId="0" applyFill="1" applyBorder="1" applyAlignment="1">
      <alignment horizontal="center"/>
    </xf>
    <xf numFmtId="0" fontId="0" fillId="2" borderId="17" xfId="0" applyFill="1" applyBorder="1" applyAlignment="1">
      <alignment horizontal="center"/>
    </xf>
    <xf numFmtId="0" fontId="0" fillId="2" borderId="18" xfId="0" applyFill="1" applyBorder="1" applyAlignment="1">
      <alignment horizontal="center"/>
    </xf>
    <xf numFmtId="0" fontId="0" fillId="2" borderId="27" xfId="0" applyFill="1" applyBorder="1" applyAlignment="1">
      <alignment horizontal="center"/>
    </xf>
    <xf numFmtId="0" fontId="0" fillId="2" borderId="28" xfId="0" applyFill="1" applyBorder="1" applyAlignment="1">
      <alignment horizontal="center"/>
    </xf>
    <xf numFmtId="0" fontId="0" fillId="2" borderId="20" xfId="0" applyFill="1" applyBorder="1" applyAlignment="1">
      <alignment horizontal="center"/>
    </xf>
    <xf numFmtId="0" fontId="70" fillId="6" borderId="13" xfId="0" applyFont="1" applyFill="1" applyBorder="1" applyAlignment="1">
      <alignment horizontal="center" vertical="center"/>
    </xf>
    <xf numFmtId="0" fontId="70" fillId="6" borderId="14" xfId="0" applyFont="1" applyFill="1" applyBorder="1" applyAlignment="1">
      <alignment horizontal="center" vertical="center"/>
    </xf>
    <xf numFmtId="0" fontId="70" fillId="6" borderId="15" xfId="0" applyFont="1" applyFill="1" applyBorder="1" applyAlignment="1">
      <alignment horizontal="center" vertical="center"/>
    </xf>
    <xf numFmtId="0" fontId="83" fillId="5" borderId="70" xfId="0" applyFont="1" applyFill="1" applyBorder="1" applyAlignment="1">
      <alignment horizontal="center" vertical="center" wrapText="1"/>
    </xf>
    <xf numFmtId="0" fontId="83" fillId="5" borderId="67" xfId="0" applyFont="1" applyFill="1" applyBorder="1" applyAlignment="1">
      <alignment horizontal="center" vertical="top" wrapText="1"/>
    </xf>
    <xf numFmtId="0" fontId="83" fillId="5" borderId="19" xfId="0" applyFont="1" applyFill="1" applyBorder="1" applyAlignment="1">
      <alignment horizontal="center" vertical="top" wrapText="1"/>
    </xf>
    <xf numFmtId="0" fontId="83" fillId="5" borderId="9" xfId="0" applyFont="1" applyFill="1" applyBorder="1" applyAlignment="1">
      <alignment horizontal="center" vertical="top" wrapText="1"/>
    </xf>
    <xf numFmtId="0" fontId="83" fillId="5" borderId="10" xfId="0" applyFont="1" applyFill="1" applyBorder="1" applyAlignment="1">
      <alignment horizontal="center" vertical="top" wrapText="1"/>
    </xf>
    <xf numFmtId="2" fontId="9" fillId="8" borderId="7" xfId="0" applyNumberFormat="1" applyFont="1" applyFill="1" applyBorder="1" applyAlignment="1">
      <alignment horizontal="center" vertical="center" wrapText="1"/>
    </xf>
    <xf numFmtId="2" fontId="9" fillId="8" borderId="58" xfId="0" applyNumberFormat="1" applyFont="1" applyFill="1" applyBorder="1" applyAlignment="1">
      <alignment horizontal="center" vertical="center" wrapText="1"/>
    </xf>
    <xf numFmtId="0" fontId="0" fillId="0" borderId="0" xfId="0" applyAlignment="1">
      <alignment horizontal="center"/>
    </xf>
    <xf numFmtId="0" fontId="99" fillId="0" borderId="0" xfId="0" applyFont="1" applyAlignment="1">
      <alignment horizontal="center" vertical="center" wrapText="1"/>
    </xf>
    <xf numFmtId="0" fontId="0" fillId="0" borderId="0" xfId="0" applyAlignment="1">
      <alignment horizontal="center" vertical="center" wrapText="1"/>
    </xf>
    <xf numFmtId="0" fontId="104" fillId="0" borderId="0" xfId="0" applyFont="1" applyAlignment="1">
      <alignment horizontal="justify" vertical="justify" wrapText="1"/>
    </xf>
    <xf numFmtId="0" fontId="119" fillId="0" borderId="0" xfId="0" applyFont="1" applyAlignment="1">
      <alignment horizontal="left" vertical="center"/>
    </xf>
    <xf numFmtId="1" fontId="0" fillId="0" borderId="0" xfId="0" applyNumberFormat="1" applyAlignment="1">
      <alignment horizontal="left"/>
    </xf>
    <xf numFmtId="0" fontId="108" fillId="0" borderId="0" xfId="0" applyFont="1" applyAlignment="1">
      <alignment horizontal="left" vertical="center" wrapText="1"/>
    </xf>
    <xf numFmtId="0" fontId="104" fillId="0" borderId="0" xfId="0" applyFont="1" applyAlignment="1">
      <alignment horizontal="left" vertical="center"/>
    </xf>
    <xf numFmtId="0" fontId="104" fillId="0" borderId="0" xfId="0" applyFont="1" applyAlignment="1">
      <alignment horizontal="left" vertical="justify" wrapText="1"/>
    </xf>
    <xf numFmtId="0" fontId="104" fillId="0" borderId="0" xfId="0" applyFont="1" applyAlignment="1">
      <alignment horizontal="left" vertical="center" wrapText="1"/>
    </xf>
    <xf numFmtId="0" fontId="103" fillId="0" borderId="82" xfId="0" applyFont="1" applyBorder="1" applyAlignment="1">
      <alignment horizontal="center" vertical="center" wrapText="1"/>
    </xf>
    <xf numFmtId="0" fontId="100" fillId="0" borderId="51" xfId="0" applyFont="1" applyBorder="1" applyAlignment="1">
      <alignment horizontal="center" vertical="center" wrapText="1"/>
    </xf>
    <xf numFmtId="0" fontId="100" fillId="0" borderId="46" xfId="0" applyFont="1" applyBorder="1" applyAlignment="1">
      <alignment horizontal="center" vertical="center" wrapText="1"/>
    </xf>
    <xf numFmtId="2" fontId="104" fillId="0" borderId="13" xfId="0" applyNumberFormat="1" applyFont="1" applyBorder="1" applyAlignment="1">
      <alignment horizontal="center" vertical="center" wrapText="1"/>
    </xf>
    <xf numFmtId="0" fontId="104" fillId="0" borderId="14" xfId="0" applyFont="1" applyBorder="1" applyAlignment="1">
      <alignment horizontal="center" vertical="center" wrapText="1"/>
    </xf>
    <xf numFmtId="164" fontId="100" fillId="0" borderId="27" xfId="0" applyNumberFormat="1" applyFont="1" applyBorder="1" applyAlignment="1">
      <alignment horizontal="center" vertical="center" wrapText="1"/>
    </xf>
    <xf numFmtId="164" fontId="100" fillId="0" borderId="20" xfId="0" applyNumberFormat="1" applyFont="1" applyBorder="1" applyAlignment="1">
      <alignment horizontal="center" vertical="center" wrapText="1"/>
    </xf>
    <xf numFmtId="0" fontId="108" fillId="0" borderId="0" xfId="0" applyFont="1" applyBorder="1" applyAlignment="1">
      <alignment horizontal="left" vertical="center"/>
    </xf>
    <xf numFmtId="0" fontId="107" fillId="0" borderId="16" xfId="0" applyFont="1" applyBorder="1" applyAlignment="1">
      <alignment horizontal="center" vertical="center" wrapText="1"/>
    </xf>
    <xf numFmtId="0" fontId="107" fillId="0" borderId="18" xfId="0" applyFont="1" applyBorder="1" applyAlignment="1">
      <alignment horizontal="center" vertical="center" wrapText="1"/>
    </xf>
    <xf numFmtId="0" fontId="93" fillId="0" borderId="16" xfId="0" applyFont="1" applyBorder="1" applyAlignment="1">
      <alignment horizontal="center" vertical="center" wrapText="1"/>
    </xf>
    <xf numFmtId="0" fontId="93" fillId="0" borderId="17" xfId="0" applyFont="1" applyBorder="1" applyAlignment="1">
      <alignment horizontal="center" vertical="center" wrapText="1"/>
    </xf>
    <xf numFmtId="0" fontId="93" fillId="0" borderId="18" xfId="0" applyFont="1" applyBorder="1" applyAlignment="1">
      <alignment horizontal="center" vertical="center" wrapText="1"/>
    </xf>
    <xf numFmtId="0" fontId="93" fillId="0" borderId="14" xfId="0" applyFont="1" applyBorder="1" applyAlignment="1">
      <alignment horizontal="center" vertical="center" wrapText="1"/>
    </xf>
    <xf numFmtId="0" fontId="93" fillId="0" borderId="15" xfId="0" applyFont="1" applyBorder="1" applyAlignment="1">
      <alignment horizontal="center" vertical="center" wrapText="1"/>
    </xf>
    <xf numFmtId="0" fontId="97" fillId="0" borderId="13" xfId="0" applyFont="1" applyBorder="1" applyAlignment="1">
      <alignment horizontal="center" vertical="center" wrapText="1"/>
    </xf>
    <xf numFmtId="0" fontId="97" fillId="0" borderId="14" xfId="0" applyFont="1" applyBorder="1" applyAlignment="1">
      <alignment horizontal="center" vertical="center" wrapText="1"/>
    </xf>
    <xf numFmtId="0" fontId="97" fillId="0" borderId="15" xfId="0" applyFont="1" applyBorder="1" applyAlignment="1">
      <alignment horizontal="center" vertical="center" wrapText="1"/>
    </xf>
    <xf numFmtId="0" fontId="100" fillId="0" borderId="1" xfId="0" applyFont="1" applyBorder="1" applyAlignment="1">
      <alignment horizontal="center" vertical="center" wrapText="1"/>
    </xf>
    <xf numFmtId="0" fontId="100" fillId="0" borderId="70" xfId="0" applyFont="1" applyBorder="1" applyAlignment="1">
      <alignment horizontal="center" vertical="center" wrapText="1"/>
    </xf>
    <xf numFmtId="2" fontId="104" fillId="0" borderId="14" xfId="0" applyNumberFormat="1" applyFont="1" applyBorder="1" applyAlignment="1">
      <alignment horizontal="center" vertical="center" wrapText="1"/>
    </xf>
    <xf numFmtId="169" fontId="100" fillId="0" borderId="13" xfId="0" applyNumberFormat="1" applyFont="1" applyBorder="1" applyAlignment="1">
      <alignment horizontal="center" vertical="center" wrapText="1"/>
    </xf>
    <xf numFmtId="169" fontId="100" fillId="0" borderId="15" xfId="0" applyNumberFormat="1" applyFont="1" applyBorder="1" applyAlignment="1">
      <alignment horizontal="center" vertical="center" wrapText="1"/>
    </xf>
    <xf numFmtId="0" fontId="107" fillId="0" borderId="4" xfId="0" applyFont="1" applyBorder="1" applyAlignment="1">
      <alignment horizontal="left" vertical="center" wrapText="1"/>
    </xf>
    <xf numFmtId="0" fontId="107" fillId="0" borderId="5" xfId="0" applyFont="1" applyBorder="1" applyAlignment="1">
      <alignment horizontal="left" vertical="center" wrapText="1"/>
    </xf>
    <xf numFmtId="0" fontId="107" fillId="0" borderId="5" xfId="0" applyFont="1" applyBorder="1" applyAlignment="1">
      <alignment horizontal="center" vertical="center" wrapText="1"/>
    </xf>
    <xf numFmtId="0" fontId="107" fillId="0" borderId="8" xfId="0" applyFont="1" applyBorder="1" applyAlignment="1">
      <alignment horizontal="center" vertical="center" wrapText="1"/>
    </xf>
    <xf numFmtId="0" fontId="107" fillId="0" borderId="19" xfId="0" applyFont="1" applyBorder="1" applyAlignment="1">
      <alignment horizontal="center" vertical="center" wrapText="1"/>
    </xf>
    <xf numFmtId="0" fontId="107" fillId="0" borderId="6" xfId="0" applyFont="1" applyBorder="1" applyAlignment="1">
      <alignment horizontal="center" vertical="center" wrapText="1"/>
    </xf>
    <xf numFmtId="0" fontId="107" fillId="0" borderId="9" xfId="0" applyFont="1" applyBorder="1" applyAlignment="1">
      <alignment horizontal="left" vertical="center" wrapText="1"/>
    </xf>
    <xf numFmtId="0" fontId="107" fillId="0" borderId="10" xfId="0" applyFont="1" applyBorder="1" applyAlignment="1">
      <alignment horizontal="left" vertical="center" wrapText="1"/>
    </xf>
    <xf numFmtId="0" fontId="107" fillId="0" borderId="10" xfId="0" applyFont="1" applyBorder="1" applyAlignment="1">
      <alignment horizontal="center" vertical="center" wrapText="1"/>
    </xf>
    <xf numFmtId="0" fontId="107" fillId="0" borderId="11" xfId="0" applyFont="1" applyBorder="1" applyAlignment="1">
      <alignment horizontal="center" vertical="center" wrapText="1"/>
    </xf>
    <xf numFmtId="0" fontId="107" fillId="0" borderId="62" xfId="0" applyFont="1" applyBorder="1" applyAlignment="1">
      <alignment horizontal="center" vertical="center" wrapText="1"/>
    </xf>
    <xf numFmtId="0" fontId="107" fillId="0" borderId="12" xfId="0" applyFont="1" applyBorder="1" applyAlignment="1">
      <alignment horizontal="center" vertical="center" wrapText="1"/>
    </xf>
    <xf numFmtId="0" fontId="107" fillId="0" borderId="4" xfId="0" applyFont="1" applyBorder="1" applyAlignment="1">
      <alignment horizontal="center" vertical="center" wrapText="1"/>
    </xf>
    <xf numFmtId="0" fontId="107" fillId="0" borderId="82" xfId="0" applyFont="1" applyBorder="1" applyAlignment="1">
      <alignment horizontal="center" vertical="center" wrapText="1"/>
    </xf>
    <xf numFmtId="0" fontId="98" fillId="0" borderId="0" xfId="0" applyFont="1" applyAlignment="1">
      <alignment horizontal="justify" vertical="justify" wrapText="1"/>
    </xf>
    <xf numFmtId="0" fontId="116" fillId="0" borderId="16" xfId="0" applyFont="1" applyBorder="1" applyAlignment="1">
      <alignment horizontal="center" vertical="center" wrapText="1"/>
    </xf>
    <xf numFmtId="0" fontId="116" fillId="0" borderId="18" xfId="0" applyFont="1" applyBorder="1" applyAlignment="1">
      <alignment horizontal="center" vertical="center" wrapText="1"/>
    </xf>
    <xf numFmtId="0" fontId="117" fillId="0" borderId="16" xfId="0" applyFont="1" applyBorder="1" applyAlignment="1">
      <alignment horizontal="center" vertical="center" wrapText="1"/>
    </xf>
    <xf numFmtId="0" fontId="117" fillId="0" borderId="40" xfId="0" applyFont="1" applyBorder="1" applyAlignment="1">
      <alignment horizontal="center" vertical="center" wrapText="1"/>
    </xf>
    <xf numFmtId="0" fontId="117" fillId="0" borderId="63" xfId="0" applyFont="1" applyBorder="1" applyAlignment="1">
      <alignment horizontal="center" vertical="center" wrapText="1"/>
    </xf>
    <xf numFmtId="0" fontId="117" fillId="0" borderId="21" xfId="0" applyFont="1" applyBorder="1" applyAlignment="1">
      <alignment horizontal="center" vertical="center" wrapText="1"/>
    </xf>
    <xf numFmtId="0" fontId="69" fillId="0" borderId="81" xfId="0" applyFont="1" applyBorder="1" applyAlignment="1">
      <alignment horizontal="center" vertical="center" wrapText="1"/>
    </xf>
    <xf numFmtId="0" fontId="69" fillId="0" borderId="74" xfId="0" applyFont="1" applyBorder="1" applyAlignment="1">
      <alignment horizontal="center" vertical="center" wrapText="1"/>
    </xf>
    <xf numFmtId="0" fontId="108" fillId="0" borderId="0" xfId="0" applyFont="1" applyAlignment="1">
      <alignment horizontal="left" vertical="center"/>
    </xf>
    <xf numFmtId="0" fontId="108" fillId="0" borderId="1" xfId="0" applyFont="1" applyBorder="1" applyAlignment="1">
      <alignment horizontal="center" vertical="center" wrapText="1"/>
    </xf>
    <xf numFmtId="0" fontId="108" fillId="0" borderId="70" xfId="0" applyFont="1" applyBorder="1" applyAlignment="1">
      <alignment horizontal="center" vertical="center" wrapText="1"/>
    </xf>
    <xf numFmtId="0" fontId="108" fillId="0" borderId="39" xfId="0" applyFont="1" applyBorder="1" applyAlignment="1">
      <alignment horizontal="center" vertical="center" wrapText="1"/>
    </xf>
    <xf numFmtId="0" fontId="108" fillId="0" borderId="71" xfId="0" applyFont="1" applyBorder="1" applyAlignment="1">
      <alignment horizontal="center" vertical="center" wrapText="1"/>
    </xf>
    <xf numFmtId="0" fontId="108" fillId="0" borderId="38" xfId="0" applyFont="1" applyBorder="1" applyAlignment="1">
      <alignment horizontal="center" vertical="center" wrapText="1"/>
    </xf>
    <xf numFmtId="0" fontId="100" fillId="0" borderId="13" xfId="0" applyFont="1" applyBorder="1" applyAlignment="1">
      <alignment horizontal="center" vertical="center" wrapText="1"/>
    </xf>
    <xf numFmtId="0" fontId="100" fillId="0" borderId="15" xfId="0" applyFont="1" applyBorder="1" applyAlignment="1">
      <alignment horizontal="center" vertical="center" wrapText="1"/>
    </xf>
    <xf numFmtId="0" fontId="100" fillId="0" borderId="14" xfId="0" applyFont="1" applyBorder="1" applyAlignment="1">
      <alignment horizontal="center" vertical="center" wrapText="1"/>
    </xf>
    <xf numFmtId="0" fontId="55" fillId="0" borderId="0" xfId="0" applyFont="1" applyAlignment="1">
      <alignment horizontal="left" vertical="center" wrapText="1"/>
    </xf>
    <xf numFmtId="0" fontId="113" fillId="0" borderId="0" xfId="0" applyFont="1" applyAlignment="1">
      <alignment horizontal="left" vertical="center"/>
    </xf>
    <xf numFmtId="0" fontId="55" fillId="0" borderId="0" xfId="0" applyFont="1" applyAlignment="1">
      <alignment horizontal="left"/>
    </xf>
    <xf numFmtId="0" fontId="109" fillId="0" borderId="0" xfId="0" applyFont="1" applyAlignment="1">
      <alignment horizontal="center" vertical="center"/>
    </xf>
    <xf numFmtId="0" fontId="100" fillId="0" borderId="0" xfId="0" applyFont="1" applyBorder="1" applyAlignment="1">
      <alignment horizontal="left" vertical="center" wrapText="1"/>
    </xf>
    <xf numFmtId="0" fontId="109" fillId="0" borderId="0" xfId="0" applyFont="1" applyBorder="1" applyAlignment="1">
      <alignment horizontal="left" vertical="center" wrapText="1"/>
    </xf>
    <xf numFmtId="0" fontId="100" fillId="0" borderId="0" xfId="0" applyFont="1" applyAlignment="1">
      <alignment horizontal="left"/>
    </xf>
    <xf numFmtId="0" fontId="108" fillId="0" borderId="0" xfId="0" applyFont="1" applyBorder="1" applyAlignment="1">
      <alignment horizontal="left" vertical="center" wrapText="1"/>
    </xf>
    <xf numFmtId="0" fontId="97" fillId="0" borderId="0" xfId="0" applyFont="1" applyBorder="1" applyAlignment="1">
      <alignment horizontal="left" vertical="center" wrapText="1"/>
    </xf>
    <xf numFmtId="0" fontId="103" fillId="0" borderId="0" xfId="0" applyFont="1" applyBorder="1" applyAlignment="1">
      <alignment horizontal="left" vertical="center" wrapText="1"/>
    </xf>
    <xf numFmtId="0" fontId="106" fillId="0" borderId="0" xfId="0" applyFont="1" applyAlignment="1">
      <alignment horizontal="center"/>
    </xf>
    <xf numFmtId="0" fontId="69" fillId="0" borderId="0" xfId="0" applyFont="1" applyAlignment="1">
      <alignment horizontal="center"/>
    </xf>
    <xf numFmtId="0" fontId="69" fillId="0" borderId="0" xfId="0" applyFont="1" applyAlignment="1">
      <alignment horizontal="left"/>
    </xf>
    <xf numFmtId="0" fontId="105" fillId="0" borderId="0" xfId="0" applyFont="1" applyAlignment="1">
      <alignment horizontal="center"/>
    </xf>
    <xf numFmtId="0" fontId="101" fillId="0" borderId="0" xfId="0" applyFont="1" applyAlignment="1">
      <alignment horizontal="center"/>
    </xf>
    <xf numFmtId="0" fontId="0" fillId="0" borderId="0" xfId="0" applyBorder="1" applyAlignment="1">
      <alignment horizontal="left" vertical="center" wrapText="1"/>
    </xf>
    <xf numFmtId="166" fontId="0" fillId="0" borderId="0" xfId="0" applyNumberFormat="1" applyBorder="1" applyAlignment="1">
      <alignment horizontal="left" vertical="center" wrapText="1"/>
    </xf>
    <xf numFmtId="0" fontId="100" fillId="0" borderId="0" xfId="0" applyFont="1" applyBorder="1" applyAlignment="1">
      <alignment horizontal="center" vertical="center" wrapText="1"/>
    </xf>
    <xf numFmtId="166" fontId="0" fillId="0" borderId="0" xfId="0" applyNumberFormat="1" applyBorder="1" applyAlignment="1">
      <alignment horizontal="center" vertical="center" wrapText="1"/>
    </xf>
    <xf numFmtId="0" fontId="98" fillId="0" borderId="0" xfId="0" applyFont="1" applyBorder="1" applyAlignment="1">
      <alignment horizontal="left" vertical="center" wrapText="1"/>
    </xf>
    <xf numFmtId="0" fontId="0" fillId="0" borderId="0" xfId="0" applyAlignment="1">
      <alignment horizontal="left" vertical="center" wrapText="1"/>
    </xf>
    <xf numFmtId="0" fontId="0" fillId="0" borderId="73" xfId="0" applyBorder="1" applyAlignment="1">
      <alignment horizontal="center" vertical="center" wrapText="1"/>
    </xf>
    <xf numFmtId="0" fontId="99" fillId="0" borderId="0" xfId="0" applyFont="1" applyBorder="1" applyAlignment="1">
      <alignment horizontal="left" vertical="center" wrapText="1"/>
    </xf>
    <xf numFmtId="0" fontId="101" fillId="0" borderId="0" xfId="0" applyFont="1" applyAlignment="1">
      <alignment horizontal="left" vertical="center" wrapText="1"/>
    </xf>
  </cellXfs>
  <cellStyles count="2">
    <cellStyle name="Buena" xfId="1" builtinId="26"/>
    <cellStyle name="Normal" xfId="0" builtinId="0"/>
  </cellStyles>
  <dxfs count="0"/>
  <tableStyles count="0" defaultTableStyle="TableStyleMedium2" defaultPivotStyle="PivotStyleLight16"/>
  <colors>
    <mruColors>
      <color rgb="FFDDEBF7"/>
      <color rgb="FFACB9CA"/>
      <color rgb="FF9BC2E6"/>
      <color rgb="FFFFFFFF"/>
      <color rgb="FF1F4E78"/>
      <color rgb="FFFCE4D6"/>
      <color rgb="FFFFF2CC"/>
      <color rgb="FFFFFF00"/>
      <color rgb="FF000000"/>
      <color rgb="FF538D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file:///\\Abeltran\publico\Logo%20completo.gif" TargetMode="External"/><Relationship Id="rId3" Type="http://schemas.openxmlformats.org/officeDocument/2006/relationships/image" Target="../media/image4.pn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0</xdr:col>
      <xdr:colOff>455468</xdr:colOff>
      <xdr:row>0</xdr:row>
      <xdr:rowOff>92680</xdr:rowOff>
    </xdr:from>
    <xdr:to>
      <xdr:col>2</xdr:col>
      <xdr:colOff>316489</xdr:colOff>
      <xdr:row>0</xdr:row>
      <xdr:rowOff>581392</xdr:rowOff>
    </xdr:to>
    <xdr:pic>
      <xdr:nvPicPr>
        <xdr:cNvPr id="2" name="Picture 50" descr="\\Abeltran\publico\Logo completo.gif"/>
        <xdr:cNvPicPr>
          <a:picLocks noChangeAspect="1" noChangeArrowheads="1"/>
        </xdr:cNvPicPr>
      </xdr:nvPicPr>
      <xdr:blipFill>
        <a:blip xmlns:r="http://schemas.openxmlformats.org/officeDocument/2006/relationships" r:embed="rId1" r:link="rId2" cstate="print"/>
        <a:srcRect/>
        <a:stretch>
          <a:fillRect/>
        </a:stretch>
      </xdr:blipFill>
      <xdr:spPr bwMode="auto">
        <a:xfrm>
          <a:off x="455468" y="92680"/>
          <a:ext cx="1632671" cy="488712"/>
        </a:xfrm>
        <a:prstGeom prst="rect">
          <a:avLst/>
        </a:prstGeom>
        <a:noFill/>
        <a:ln w="9525">
          <a:noFill/>
          <a:miter lim="800000"/>
          <a:headEnd/>
          <a:tailEnd/>
        </a:ln>
      </xdr:spPr>
    </xdr:pic>
    <xdr:clientData/>
  </xdr:twoCellAnchor>
  <xdr:oneCellAnchor>
    <xdr:from>
      <xdr:col>2</xdr:col>
      <xdr:colOff>773639</xdr:colOff>
      <xdr:row>55</xdr:row>
      <xdr:rowOff>54808</xdr:rowOff>
    </xdr:from>
    <xdr:ext cx="485775" cy="271764"/>
    <mc:AlternateContent xmlns:mc="http://schemas.openxmlformats.org/markup-compatibility/2006" xmlns:a14="http://schemas.microsoft.com/office/drawing/2010/main">
      <mc:Choice Requires="a14">
        <xdr:sp macro="" textlink="">
          <xdr:nvSpPr>
            <xdr:cNvPr id="32" name="CuadroTexto 31"/>
            <xdr:cNvSpPr txBox="1"/>
          </xdr:nvSpPr>
          <xdr:spPr>
            <a:xfrm>
              <a:off x="1617282" y="19458594"/>
              <a:ext cx="485775" cy="271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600" b="0" i="1">
                        <a:solidFill>
                          <a:schemeClr val="bg1"/>
                        </a:solidFill>
                        <a:latin typeface="Cambria Math" panose="02040503050406030204" pitchFamily="18" charset="0"/>
                      </a:rPr>
                      <m:t>𝑢</m:t>
                    </m:r>
                    <m:r>
                      <a:rPr lang="es-CO" sz="1600" b="0" i="1">
                        <a:solidFill>
                          <a:schemeClr val="bg1"/>
                        </a:solidFill>
                        <a:latin typeface="Cambria Math" panose="02040503050406030204" pitchFamily="18" charset="0"/>
                      </a:rPr>
                      <m:t> </m:t>
                    </m:r>
                    <m:r>
                      <a:rPr lang="es-CO" sz="1600" b="0" i="1">
                        <a:solidFill>
                          <a:schemeClr val="bg1"/>
                        </a:solidFill>
                        <a:latin typeface="Cambria Math" panose="02040503050406030204" pitchFamily="18" charset="0"/>
                      </a:rPr>
                      <m:t>𝐴</m:t>
                    </m:r>
                  </m:oMath>
                </m:oMathPara>
              </a14:m>
              <a:endParaRPr lang="es-CO" sz="1100">
                <a:solidFill>
                  <a:schemeClr val="bg1"/>
                </a:solidFill>
              </a:endParaRPr>
            </a:p>
          </xdr:txBody>
        </xdr:sp>
      </mc:Choice>
      <mc:Fallback xmlns="">
        <xdr:sp macro="" textlink="">
          <xdr:nvSpPr>
            <xdr:cNvPr id="32" name="CuadroTexto 31"/>
            <xdr:cNvSpPr txBox="1"/>
          </xdr:nvSpPr>
          <xdr:spPr>
            <a:xfrm>
              <a:off x="1617282" y="19458594"/>
              <a:ext cx="485775" cy="271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600" b="0" i="0">
                  <a:solidFill>
                    <a:schemeClr val="bg1"/>
                  </a:solidFill>
                  <a:latin typeface="Cambria Math" panose="02040503050406030204" pitchFamily="18" charset="0"/>
                </a:rPr>
                <a:t>𝑢 𝐴</a:t>
              </a:r>
              <a:endParaRPr lang="es-CO" sz="1100">
                <a:solidFill>
                  <a:schemeClr val="bg1"/>
                </a:solidFill>
              </a:endParaRPr>
            </a:p>
          </xdr:txBody>
        </xdr:sp>
      </mc:Fallback>
    </mc:AlternateContent>
    <xdr:clientData/>
  </xdr:oneCellAnchor>
  <xdr:oneCellAnchor>
    <xdr:from>
      <xdr:col>7</xdr:col>
      <xdr:colOff>357716</xdr:colOff>
      <xdr:row>47</xdr:row>
      <xdr:rowOff>66675</xdr:rowOff>
    </xdr:from>
    <xdr:ext cx="277284" cy="176741"/>
    <mc:AlternateContent xmlns:mc="http://schemas.openxmlformats.org/markup-compatibility/2006" xmlns:a14="http://schemas.microsoft.com/office/drawing/2010/main">
      <mc:Choice Requires="a14">
        <xdr:sp macro="" textlink="">
          <xdr:nvSpPr>
            <xdr:cNvPr id="39" name="CuadroTexto 38"/>
            <xdr:cNvSpPr txBox="1"/>
          </xdr:nvSpPr>
          <xdr:spPr>
            <a:xfrm>
              <a:off x="6009216" y="22005925"/>
              <a:ext cx="277284" cy="1767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400" i="1">
                        <a:latin typeface="Cambria Math" panose="02040503050406030204" pitchFamily="18" charset="0"/>
                        <a:ea typeface="Cambria Math" panose="02040503050406030204" pitchFamily="18" charset="0"/>
                      </a:rPr>
                      <m:t>𝛽</m:t>
                    </m:r>
                  </m:oMath>
                </m:oMathPara>
              </a14:m>
              <a:endParaRPr lang="es-CO" sz="1400">
                <a:latin typeface="Times New Roman" panose="02020603050405020304" pitchFamily="18" charset="0"/>
                <a:cs typeface="Times New Roman" panose="02020603050405020304" pitchFamily="18" charset="0"/>
              </a:endParaRPr>
            </a:p>
          </xdr:txBody>
        </xdr:sp>
      </mc:Choice>
      <mc:Fallback xmlns="">
        <xdr:sp macro="" textlink="">
          <xdr:nvSpPr>
            <xdr:cNvPr id="39" name="CuadroTexto 38"/>
            <xdr:cNvSpPr txBox="1"/>
          </xdr:nvSpPr>
          <xdr:spPr>
            <a:xfrm>
              <a:off x="6009216" y="22005925"/>
              <a:ext cx="277284" cy="1767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400" i="0">
                  <a:latin typeface="Cambria Math" panose="02040503050406030204" pitchFamily="18" charset="0"/>
                  <a:ea typeface="Cambria Math" panose="02040503050406030204" pitchFamily="18" charset="0"/>
                </a:rPr>
                <a:t>𝛽</a:t>
              </a:r>
              <a:endParaRPr lang="es-CO" sz="1400">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224472</xdr:colOff>
      <xdr:row>60</xdr:row>
      <xdr:rowOff>37084</xdr:rowOff>
    </xdr:from>
    <xdr:ext cx="1810415" cy="401066"/>
    <mc:AlternateContent xmlns:mc="http://schemas.openxmlformats.org/markup-compatibility/2006" xmlns:a14="http://schemas.microsoft.com/office/drawing/2010/main">
      <mc:Choice Requires="a14">
        <xdr:sp macro="" textlink="">
          <xdr:nvSpPr>
            <xdr:cNvPr id="50" name="CuadroTexto 49"/>
            <xdr:cNvSpPr txBox="1"/>
          </xdr:nvSpPr>
          <xdr:spPr>
            <a:xfrm>
              <a:off x="5539422" y="20572984"/>
              <a:ext cx="1810415" cy="401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𝒕𝑹𝑺</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𝑹𝑺</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𝜷</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50" name="CuadroTexto 49"/>
            <xdr:cNvSpPr txBox="1"/>
          </xdr:nvSpPr>
          <xdr:spPr>
            <a:xfrm>
              <a:off x="5539422" y="20572984"/>
              <a:ext cx="1810415" cy="401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𝝏𝑽𝒕/𝝏𝒕𝑹𝑺</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a:t>
              </a:r>
              <a:r>
                <a:rPr lang="es-CO" sz="1200" b="1" i="0">
                  <a:latin typeface="Cambria Math" panose="02040503050406030204" pitchFamily="18" charset="0"/>
                  <a:ea typeface="Cambria Math" panose="02040503050406030204" pitchFamily="18" charset="0"/>
                </a:rPr>
                <a:t>𝜸</a:t>
              </a:r>
              <a:r>
                <a:rPr lang="es-CO" sz="1200" b="1" i="0" baseline="-25000">
                  <a:latin typeface="Cambria Math" panose="02040503050406030204" pitchFamily="18" charset="0"/>
                  <a:ea typeface="Cambria Math" panose="02040503050406030204" pitchFamily="18" charset="0"/>
                </a:rPr>
                <a:t>𝑹𝑺</a:t>
              </a:r>
              <a:r>
                <a:rPr lang="es-CO" sz="1200" b="1" i="0">
                  <a:latin typeface="Cambria Math" panose="02040503050406030204" pitchFamily="18" charset="0"/>
                  <a:ea typeface="Cambria Math" panose="02040503050406030204" pitchFamily="18" charset="0"/>
                </a:rPr>
                <a:t>−𝜷)]</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306017</xdr:colOff>
      <xdr:row>61</xdr:row>
      <xdr:rowOff>371475</xdr:rowOff>
    </xdr:from>
    <xdr:ext cx="1702892" cy="461594"/>
    <mc:AlternateContent xmlns:mc="http://schemas.openxmlformats.org/markup-compatibility/2006" xmlns:a14="http://schemas.microsoft.com/office/drawing/2010/main">
      <mc:Choice Requires="a14">
        <xdr:sp macro="" textlink="">
          <xdr:nvSpPr>
            <xdr:cNvPr id="52" name="CuadroTexto 51"/>
            <xdr:cNvSpPr txBox="1"/>
          </xdr:nvSpPr>
          <xdr:spPr>
            <a:xfrm>
              <a:off x="5620967" y="20964525"/>
              <a:ext cx="1702892" cy="4615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m:t>
                        </m:r>
                        <m:r>
                          <a:rPr lang="es-CO" sz="1100" b="1" i="1">
                            <a:solidFill>
                              <a:schemeClr val="tx1"/>
                            </a:solidFill>
                            <a:effectLst/>
                            <a:latin typeface="Cambria Math" panose="02040503050406030204" pitchFamily="18" charset="0"/>
                            <a:ea typeface="+mn-ea"/>
                            <a:cs typeface="+mn-cs"/>
                          </a:rPr>
                          <m:t>𝒕</m:t>
                        </m:r>
                        <m:r>
                          <a:rPr lang="es-CO" sz="1100" b="1" i="1" baseline="-25000">
                            <a:solidFill>
                              <a:schemeClr val="tx1"/>
                            </a:solidFill>
                            <a:effectLst/>
                            <a:latin typeface="Cambria Math" panose="02040503050406030204" pitchFamily="18" charset="0"/>
                            <a:ea typeface="+mn-ea"/>
                            <a:cs typeface="+mn-cs"/>
                          </a:rPr>
                          <m:t>𝑺𝑪𝑴</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ea typeface="Cambria Math" panose="02040503050406030204" pitchFamily="18" charset="0"/>
                      </a:rPr>
                      <m:t>𝜷</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𝑺𝑪𝑴</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52" name="CuadroTexto 51"/>
            <xdr:cNvSpPr txBox="1"/>
          </xdr:nvSpPr>
          <xdr:spPr>
            <a:xfrm>
              <a:off x="5620967" y="20964525"/>
              <a:ext cx="1702892" cy="4615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a:t>
              </a:r>
              <a:r>
                <a:rPr lang="es-CO" sz="1100" b="1" i="0">
                  <a:solidFill>
                    <a:schemeClr val="tx1"/>
                  </a:solidFill>
                  <a:effectLst/>
                  <a:latin typeface="Cambria Math" panose="02040503050406030204" pitchFamily="18" charset="0"/>
                  <a:ea typeface="+mn-ea"/>
                  <a:cs typeface="+mn-cs"/>
                </a:rPr>
                <a:t>𝒕</a:t>
              </a:r>
              <a:r>
                <a:rPr lang="es-CO" sz="1100" b="1" i="0" baseline="-25000">
                  <a:solidFill>
                    <a:schemeClr val="tx1"/>
                  </a:solidFill>
                  <a:effectLst/>
                  <a:latin typeface="Cambria Math" panose="02040503050406030204" pitchFamily="18" charset="0"/>
                  <a:ea typeface="+mn-ea"/>
                  <a:cs typeface="+mn-cs"/>
                </a:rPr>
                <a:t>𝑺𝑪𝑴</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a:t>
              </a:r>
              <a:r>
                <a:rPr lang="es-CO" sz="1200" b="1" i="0">
                  <a:latin typeface="Cambria Math" panose="02040503050406030204" pitchFamily="18" charset="0"/>
                  <a:ea typeface="Cambria Math" panose="02040503050406030204" pitchFamily="18" charset="0"/>
                </a:rPr>
                <a:t>𝜷−𝜸</a:t>
              </a:r>
              <a:r>
                <a:rPr lang="es-CO" sz="1200" b="1" i="0" baseline="-25000">
                  <a:latin typeface="Cambria Math" panose="02040503050406030204" pitchFamily="18" charset="0"/>
                  <a:ea typeface="Cambria Math" panose="02040503050406030204" pitchFamily="18" charset="0"/>
                </a:rPr>
                <a:t>𝑺𝑪𝑴</a:t>
              </a:r>
              <a:r>
                <a:rPr lang="es-CO" sz="1200" b="1" i="0">
                  <a:latin typeface="Cambria Math" panose="02040503050406030204" pitchFamily="18" charset="0"/>
                  <a:ea typeface="Cambria Math" panose="02040503050406030204" pitchFamily="18" charset="0"/>
                </a:rPr>
                <a:t>)]</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269953</xdr:colOff>
      <xdr:row>64</xdr:row>
      <xdr:rowOff>12152</xdr:rowOff>
    </xdr:from>
    <xdr:ext cx="1894821" cy="444221"/>
    <mc:AlternateContent xmlns:mc="http://schemas.openxmlformats.org/markup-compatibility/2006" xmlns:a14="http://schemas.microsoft.com/office/drawing/2010/main">
      <mc:Choice Requires="a14">
        <xdr:sp macro="" textlink="">
          <xdr:nvSpPr>
            <xdr:cNvPr id="54" name="CuadroTexto 53"/>
            <xdr:cNvSpPr txBox="1"/>
          </xdr:nvSpPr>
          <xdr:spPr>
            <a:xfrm>
              <a:off x="5584903" y="21424352"/>
              <a:ext cx="1894821" cy="4442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𝑹𝑺</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rPr>
                      <m:t>𝒕</m:t>
                    </m:r>
                    <m:r>
                      <a:rPr lang="es-CO" sz="1200" b="1" i="1" baseline="-25000">
                        <a:latin typeface="Cambria Math" panose="02040503050406030204" pitchFamily="18" charset="0"/>
                      </a:rPr>
                      <m:t>𝟎</m:t>
                    </m:r>
                    <m:r>
                      <a:rPr lang="es-CO" sz="1200" b="1" i="1" baseline="-25000">
                        <a:latin typeface="Cambria Math" panose="02040503050406030204" pitchFamily="18" charset="0"/>
                        <a:ea typeface="Cambria Math" panose="02040503050406030204" pitchFamily="18" charset="0"/>
                      </a:rPr>
                      <m:t>𝑹𝑺</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m:t>
                    </m:r>
                    <m:r>
                      <a:rPr lang="es-CO" sz="1100" b="1" i="1" baseline="-25000">
                        <a:solidFill>
                          <a:schemeClr val="tx1"/>
                        </a:solidFill>
                        <a:effectLst/>
                        <a:latin typeface="Cambria Math" panose="02040503050406030204" pitchFamily="18" charset="0"/>
                        <a:ea typeface="+mn-ea"/>
                        <a:cs typeface="+mn-cs"/>
                      </a:rPr>
                      <m:t>𝑹𝑺</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54" name="CuadroTexto 53"/>
            <xdr:cNvSpPr txBox="1"/>
          </xdr:nvSpPr>
          <xdr:spPr>
            <a:xfrm>
              <a:off x="5584903" y="21424352"/>
              <a:ext cx="1894821" cy="4442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𝝏𝑽𝒕/𝝏𝜸</a:t>
              </a:r>
              <a:r>
                <a:rPr lang="es-CO" sz="1200" b="1" i="0" baseline="-25000">
                  <a:latin typeface="Cambria Math" panose="02040503050406030204" pitchFamily="18" charset="0"/>
                  <a:ea typeface="Cambria Math" panose="02040503050406030204" pitchFamily="18" charset="0"/>
                </a:rPr>
                <a:t>𝑹𝑺</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∗(𝒕</a:t>
              </a:r>
              <a:r>
                <a:rPr lang="es-CO" sz="1200" b="1" i="0" baseline="-25000">
                  <a:latin typeface="Cambria Math" panose="02040503050406030204" pitchFamily="18" charset="0"/>
                </a:rPr>
                <a:t>𝟎</a:t>
              </a:r>
              <a:r>
                <a:rPr lang="es-CO" sz="1200" b="1" i="0" baseline="-25000">
                  <a:latin typeface="Cambria Math" panose="02040503050406030204" pitchFamily="18" charset="0"/>
                  <a:ea typeface="Cambria Math" panose="02040503050406030204" pitchFamily="18" charset="0"/>
                </a:rPr>
                <a:t>𝑹𝑺</a:t>
              </a:r>
              <a:r>
                <a:rPr lang="es-CO" sz="1200" b="1" i="0">
                  <a:latin typeface="Cambria Math" panose="02040503050406030204" pitchFamily="18" charset="0"/>
                  <a:ea typeface="Cambria Math" panose="02040503050406030204" pitchFamily="18" charset="0"/>
                </a:rPr>
                <a:t>−𝒕</a:t>
              </a:r>
              <a:r>
                <a:rPr lang="es-CO" sz="1100" b="1" i="0" baseline="-25000">
                  <a:solidFill>
                    <a:schemeClr val="tx1"/>
                  </a:solidFill>
                  <a:effectLst/>
                  <a:latin typeface="Cambria Math" panose="02040503050406030204" pitchFamily="18" charset="0"/>
                  <a:ea typeface="+mn-ea"/>
                  <a:cs typeface="+mn-cs"/>
                </a:rPr>
                <a:t>𝑹𝑺</a:t>
              </a:r>
              <a:r>
                <a:rPr lang="es-CO" sz="1200" b="1" i="0">
                  <a:latin typeface="Cambria Math" panose="02040503050406030204" pitchFamily="18" charset="0"/>
                  <a:ea typeface="Cambria Math" panose="02040503050406030204" pitchFamily="18" charset="0"/>
                </a:rPr>
                <a:t>)]</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228469</xdr:colOff>
      <xdr:row>66</xdr:row>
      <xdr:rowOff>28575</xdr:rowOff>
    </xdr:from>
    <xdr:ext cx="1800356" cy="420794"/>
    <mc:AlternateContent xmlns:mc="http://schemas.openxmlformats.org/markup-compatibility/2006" xmlns:a14="http://schemas.microsoft.com/office/drawing/2010/main">
      <mc:Choice Requires="a14">
        <xdr:sp macro="" textlink="">
          <xdr:nvSpPr>
            <xdr:cNvPr id="56" name="CuadroTexto 55"/>
            <xdr:cNvSpPr txBox="1"/>
          </xdr:nvSpPr>
          <xdr:spPr>
            <a:xfrm>
              <a:off x="5543419" y="21878925"/>
              <a:ext cx="1800356" cy="420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𝑺𝑪𝑴</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rPr>
                      <m:t>𝒕</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𝒕𝑺𝑪𝑴</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56" name="CuadroTexto 55"/>
            <xdr:cNvSpPr txBox="1"/>
          </xdr:nvSpPr>
          <xdr:spPr>
            <a:xfrm>
              <a:off x="5543419" y="21878925"/>
              <a:ext cx="1800356" cy="420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𝝏𝑽𝒕/𝝏𝜸</a:t>
              </a:r>
              <a:r>
                <a:rPr lang="es-CO" sz="1200" b="1" i="0" baseline="-25000">
                  <a:latin typeface="Cambria Math" panose="02040503050406030204" pitchFamily="18" charset="0"/>
                  <a:ea typeface="Cambria Math" panose="02040503050406030204" pitchFamily="18" charset="0"/>
                </a:rPr>
                <a:t>𝑺𝑪𝑴</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∗(𝒕</a:t>
              </a:r>
              <a:r>
                <a:rPr lang="es-CO" sz="1200" b="1" i="0">
                  <a:latin typeface="Cambria Math" panose="02040503050406030204" pitchFamily="18" charset="0"/>
                  <a:ea typeface="Cambria Math" panose="02040503050406030204" pitchFamily="18" charset="0"/>
                </a:rPr>
                <a:t>−𝒕𝑺𝑪𝑴)]</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180975</xdr:colOff>
      <xdr:row>68</xdr:row>
      <xdr:rowOff>38034</xdr:rowOff>
    </xdr:from>
    <xdr:ext cx="2019300" cy="411878"/>
    <mc:AlternateContent xmlns:mc="http://schemas.openxmlformats.org/markup-compatibility/2006" xmlns:a14="http://schemas.microsoft.com/office/drawing/2010/main">
      <mc:Choice Requires="a14">
        <xdr:sp macro="" textlink="">
          <xdr:nvSpPr>
            <xdr:cNvPr id="58" name="CuadroTexto 57"/>
            <xdr:cNvSpPr txBox="1"/>
          </xdr:nvSpPr>
          <xdr:spPr>
            <a:xfrm>
              <a:off x="5495925" y="22326534"/>
              <a:ext cx="2019300" cy="4118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𝝏𝜷</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rPr>
                      <m:t>𝒕𝑺𝑪𝑴</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𝒕𝑹𝑺</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58" name="CuadroTexto 57"/>
            <xdr:cNvSpPr txBox="1"/>
          </xdr:nvSpPr>
          <xdr:spPr>
            <a:xfrm>
              <a:off x="5495925" y="22326534"/>
              <a:ext cx="2019300" cy="4118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𝝏𝑽𝒕/𝝏𝜷</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∗(𝒕𝑺𝑪𝑴</a:t>
              </a:r>
              <a:r>
                <a:rPr lang="es-CO" sz="1200" b="1" i="0">
                  <a:latin typeface="Cambria Math" panose="02040503050406030204" pitchFamily="18" charset="0"/>
                  <a:ea typeface="Cambria Math" panose="02040503050406030204" pitchFamily="18" charset="0"/>
                </a:rPr>
                <a:t>−𝒕𝑹𝑺)]</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343786</xdr:colOff>
      <xdr:row>70</xdr:row>
      <xdr:rowOff>38100</xdr:rowOff>
    </xdr:from>
    <xdr:ext cx="951614" cy="386655"/>
    <mc:AlternateContent xmlns:mc="http://schemas.openxmlformats.org/markup-compatibility/2006" xmlns:a14="http://schemas.microsoft.com/office/drawing/2010/main">
      <mc:Choice Requires="a14">
        <xdr:sp macro="" textlink="">
          <xdr:nvSpPr>
            <xdr:cNvPr id="60" name="CuadroTexto 59"/>
            <xdr:cNvSpPr txBox="1"/>
          </xdr:nvSpPr>
          <xdr:spPr>
            <a:xfrm>
              <a:off x="5658736" y="22764750"/>
              <a:ext cx="951614" cy="3866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𝝏𝜹</m:t>
                        </m:r>
                        <m:r>
                          <a:rPr lang="es-CO" sz="1200" b="1" i="1">
                            <a:latin typeface="Cambria Math" panose="02040503050406030204" pitchFamily="18" charset="0"/>
                            <a:ea typeface="Cambria Math" panose="02040503050406030204" pitchFamily="18" charset="0"/>
                          </a:rPr>
                          <m:t>𝑽𝒎𝒆𝒏</m:t>
                        </m:r>
                      </m:den>
                    </m:f>
                    <m:r>
                      <a:rPr lang="es-CO" sz="1200" b="1" i="1">
                        <a:latin typeface="Cambria Math" panose="02040503050406030204" pitchFamily="18" charset="0"/>
                      </a:rPr>
                      <m:t>=</m:t>
                    </m:r>
                    <m:r>
                      <a:rPr lang="es-CO" sz="1200" b="1" i="1">
                        <a:latin typeface="Cambria Math" panose="02040503050406030204" pitchFamily="18" charset="0"/>
                      </a:rPr>
                      <m:t>𝟏</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60" name="CuadroTexto 59"/>
            <xdr:cNvSpPr txBox="1"/>
          </xdr:nvSpPr>
          <xdr:spPr>
            <a:xfrm>
              <a:off x="5658736" y="22764750"/>
              <a:ext cx="951614" cy="3866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𝝏𝑽𝒕/𝝏𝜹𝑽𝒎𝒆𝒏</a:t>
              </a:r>
              <a:r>
                <a:rPr lang="es-CO" sz="1200" b="1" i="0">
                  <a:latin typeface="Cambria Math" panose="02040503050406030204" pitchFamily="18" charset="0"/>
                </a:rPr>
                <a:t>=𝟏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218001</xdr:colOff>
      <xdr:row>72</xdr:row>
      <xdr:rowOff>112059</xdr:rowOff>
    </xdr:from>
    <xdr:ext cx="1115500" cy="395793"/>
    <mc:AlternateContent xmlns:mc="http://schemas.openxmlformats.org/markup-compatibility/2006" xmlns:a14="http://schemas.microsoft.com/office/drawing/2010/main">
      <mc:Choice Requires="a14">
        <xdr:sp macro="" textlink="">
          <xdr:nvSpPr>
            <xdr:cNvPr id="70" name="CuadroTexto 69"/>
            <xdr:cNvSpPr txBox="1"/>
          </xdr:nvSpPr>
          <xdr:spPr>
            <a:xfrm>
              <a:off x="5327883" y="24193500"/>
              <a:ext cx="1115500"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𝝏𝜹</m:t>
                        </m:r>
                        <m:r>
                          <a:rPr lang="es-CO" sz="1200" b="1" i="1">
                            <a:latin typeface="Cambria Math" panose="02040503050406030204" pitchFamily="18" charset="0"/>
                            <a:ea typeface="Cambria Math" panose="02040503050406030204" pitchFamily="18" charset="0"/>
                          </a:rPr>
                          <m:t>𝑽𝒓𝒆𝒑</m:t>
                        </m:r>
                      </m:den>
                    </m:f>
                    <m:r>
                      <a:rPr lang="es-CO" sz="1200" b="1" i="1">
                        <a:latin typeface="Cambria Math" panose="02040503050406030204" pitchFamily="18" charset="0"/>
                      </a:rPr>
                      <m:t>= </m:t>
                    </m:r>
                    <m:r>
                      <a:rPr lang="es-CO" sz="1200" b="1" i="1">
                        <a:latin typeface="Cambria Math" panose="02040503050406030204" pitchFamily="18" charset="0"/>
                      </a:rPr>
                      <m:t>𝟏</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70" name="CuadroTexto 69"/>
            <xdr:cNvSpPr txBox="1"/>
          </xdr:nvSpPr>
          <xdr:spPr>
            <a:xfrm>
              <a:off x="5327883" y="24193500"/>
              <a:ext cx="1115500"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𝝏𝑽𝒕/𝝏𝜹𝑽𝒓𝒆𝒑</a:t>
              </a:r>
              <a:r>
                <a:rPr lang="es-CO" sz="1200" b="1" i="0">
                  <a:latin typeface="Cambria Math" panose="02040503050406030204" pitchFamily="18" charset="0"/>
                </a:rPr>
                <a:t>= 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165666</xdr:colOff>
      <xdr:row>76</xdr:row>
      <xdr:rowOff>39779</xdr:rowOff>
    </xdr:from>
    <xdr:ext cx="1111805" cy="392205"/>
    <mc:AlternateContent xmlns:mc="http://schemas.openxmlformats.org/markup-compatibility/2006" xmlns:a14="http://schemas.microsoft.com/office/drawing/2010/main">
      <mc:Choice Requires="a14">
        <xdr:sp macro="" textlink="">
          <xdr:nvSpPr>
            <xdr:cNvPr id="71" name="CuadroTexto 70"/>
            <xdr:cNvSpPr txBox="1"/>
          </xdr:nvSpPr>
          <xdr:spPr>
            <a:xfrm>
              <a:off x="5480616" y="24080879"/>
              <a:ext cx="1111805" cy="392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𝝏𝜹</m:t>
                        </m:r>
                        <m:r>
                          <a:rPr lang="es-CO" sz="1200" b="1" i="1">
                            <a:latin typeface="Cambria Math" panose="02040503050406030204" pitchFamily="18" charset="0"/>
                            <a:ea typeface="Cambria Math" panose="02040503050406030204" pitchFamily="18" charset="0"/>
                          </a:rPr>
                          <m:t>𝑽𝒂𝒅𝒅</m:t>
                        </m:r>
                      </m:den>
                    </m:f>
                    <m:r>
                      <a:rPr lang="es-CO" sz="1200" b="1" i="1">
                        <a:latin typeface="Cambria Math" panose="02040503050406030204" pitchFamily="18" charset="0"/>
                      </a:rPr>
                      <m:t>=</m:t>
                    </m:r>
                    <m:r>
                      <a:rPr lang="es-CO" sz="1200" b="1" i="1">
                        <a:latin typeface="Cambria Math" panose="02040503050406030204" pitchFamily="18" charset="0"/>
                      </a:rPr>
                      <m:t>𝟏</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71" name="CuadroTexto 70"/>
            <xdr:cNvSpPr txBox="1"/>
          </xdr:nvSpPr>
          <xdr:spPr>
            <a:xfrm>
              <a:off x="5480616" y="24080879"/>
              <a:ext cx="1111805" cy="392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𝝏𝑽𝒕/𝝏𝜹𝑽𝒂𝒅𝒅</a:t>
              </a:r>
              <a:r>
                <a:rPr lang="es-CO" sz="1200" b="1" i="0">
                  <a:latin typeface="Cambria Math" panose="02040503050406030204" pitchFamily="18" charset="0"/>
                </a:rPr>
                <a:t>=𝟏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13</xdr:col>
      <xdr:colOff>385920</xdr:colOff>
      <xdr:row>69</xdr:row>
      <xdr:rowOff>1989</xdr:rowOff>
    </xdr:from>
    <xdr:ext cx="240010" cy="333375"/>
    <mc:AlternateContent xmlns:mc="http://schemas.openxmlformats.org/markup-compatibility/2006" xmlns:a14="http://schemas.microsoft.com/office/drawing/2010/main">
      <mc:Choice Requires="a14">
        <xdr:sp macro="" textlink="">
          <xdr:nvSpPr>
            <xdr:cNvPr id="81" name="CuadroTexto 80"/>
            <xdr:cNvSpPr txBox="1"/>
          </xdr:nvSpPr>
          <xdr:spPr>
            <a:xfrm>
              <a:off x="11353277" y="22685096"/>
              <a:ext cx="24001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400" b="1" i="1">
                            <a:latin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𝜸</m:t>
                        </m:r>
                      </m:e>
                      <m:sub>
                        <m:r>
                          <a:rPr lang="es-CO" sz="1400" b="1" i="1" baseline="-25000">
                            <a:latin typeface="Cambria Math" panose="02040503050406030204" pitchFamily="18" charset="0"/>
                          </a:rPr>
                          <m:t>𝑹𝑺</m:t>
                        </m:r>
                      </m:sub>
                    </m:sSub>
                  </m:oMath>
                </m:oMathPara>
              </a14:m>
              <a:endParaRPr lang="es-CO" sz="1400" b="1"/>
            </a:p>
          </xdr:txBody>
        </xdr:sp>
      </mc:Choice>
      <mc:Fallback xmlns="">
        <xdr:sp macro="" textlink="">
          <xdr:nvSpPr>
            <xdr:cNvPr id="81" name="CuadroTexto 80"/>
            <xdr:cNvSpPr txBox="1"/>
          </xdr:nvSpPr>
          <xdr:spPr>
            <a:xfrm>
              <a:off x="11353277" y="22685096"/>
              <a:ext cx="24001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𝜸_</a:t>
              </a:r>
              <a:r>
                <a:rPr lang="es-CO" sz="1400" b="1" i="0" baseline="-25000">
                  <a:latin typeface="Cambria Math" panose="02040503050406030204" pitchFamily="18" charset="0"/>
                </a:rPr>
                <a:t>𝑹𝑺</a:t>
              </a:r>
              <a:endParaRPr lang="es-CO" sz="1400" b="1"/>
            </a:p>
          </xdr:txBody>
        </xdr:sp>
      </mc:Fallback>
    </mc:AlternateContent>
    <xdr:clientData/>
  </xdr:oneCellAnchor>
  <xdr:oneCellAnchor>
    <xdr:from>
      <xdr:col>13</xdr:col>
      <xdr:colOff>353366</xdr:colOff>
      <xdr:row>67</xdr:row>
      <xdr:rowOff>1</xdr:rowOff>
    </xdr:from>
    <xdr:ext cx="326991" cy="352320"/>
    <mc:AlternateContent xmlns:mc="http://schemas.openxmlformats.org/markup-compatibility/2006" xmlns:a14="http://schemas.microsoft.com/office/drawing/2010/main">
      <mc:Choice Requires="a14">
        <xdr:sp macro="" textlink="">
          <xdr:nvSpPr>
            <xdr:cNvPr id="83" name="CuadroTexto 82"/>
            <xdr:cNvSpPr txBox="1"/>
          </xdr:nvSpPr>
          <xdr:spPr>
            <a:xfrm>
              <a:off x="11320723" y="22179644"/>
              <a:ext cx="326991" cy="352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400" b="1" i="1">
                            <a:latin typeface="Cambria Math" panose="02040503050406030204" pitchFamily="18" charset="0"/>
                          </a:rPr>
                        </m:ctrlPr>
                      </m:sSubPr>
                      <m:e>
                        <m:r>
                          <a:rPr lang="es-CO" sz="1400" b="1" i="1">
                            <a:latin typeface="Cambria Math" panose="02040503050406030204" pitchFamily="18" charset="0"/>
                          </a:rPr>
                          <m:t>𝒕</m:t>
                        </m:r>
                      </m:e>
                      <m:sub>
                        <m:r>
                          <a:rPr lang="es-CO" sz="1400" b="1" i="1" baseline="-25000">
                            <a:latin typeface="Cambria Math" panose="02040503050406030204" pitchFamily="18" charset="0"/>
                          </a:rPr>
                          <m:t>𝟎</m:t>
                        </m:r>
                        <m:r>
                          <a:rPr lang="es-CO" sz="1400" b="1" i="1" baseline="-25000">
                            <a:latin typeface="Cambria Math" panose="02040503050406030204" pitchFamily="18" charset="0"/>
                          </a:rPr>
                          <m:t>𝑹𝑺</m:t>
                        </m:r>
                      </m:sub>
                    </m:sSub>
                  </m:oMath>
                </m:oMathPara>
              </a14:m>
              <a:endParaRPr lang="es-CO" sz="1400" b="1"/>
            </a:p>
          </xdr:txBody>
        </xdr:sp>
      </mc:Choice>
      <mc:Fallback xmlns="">
        <xdr:sp macro="" textlink="">
          <xdr:nvSpPr>
            <xdr:cNvPr id="83" name="CuadroTexto 82"/>
            <xdr:cNvSpPr txBox="1"/>
          </xdr:nvSpPr>
          <xdr:spPr>
            <a:xfrm>
              <a:off x="11320723" y="22179644"/>
              <a:ext cx="326991" cy="352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rPr>
                <a:t>𝒕_</a:t>
              </a:r>
              <a:r>
                <a:rPr lang="es-CO" sz="1400" b="1" i="0" baseline="-25000">
                  <a:latin typeface="Cambria Math" panose="02040503050406030204" pitchFamily="18" charset="0"/>
                </a:rPr>
                <a:t>𝟎𝑹𝑺</a:t>
              </a:r>
              <a:endParaRPr lang="es-CO" sz="1400" b="1"/>
            </a:p>
          </xdr:txBody>
        </xdr:sp>
      </mc:Fallback>
    </mc:AlternateContent>
    <xdr:clientData/>
  </xdr:oneCellAnchor>
  <xdr:oneCellAnchor>
    <xdr:from>
      <xdr:col>13</xdr:col>
      <xdr:colOff>328244</xdr:colOff>
      <xdr:row>62</xdr:row>
      <xdr:rowOff>120894</xdr:rowOff>
    </xdr:from>
    <xdr:ext cx="229648" cy="355356"/>
    <mc:AlternateContent xmlns:mc="http://schemas.openxmlformats.org/markup-compatibility/2006" xmlns:a14="http://schemas.microsoft.com/office/drawing/2010/main">
      <mc:Choice Requires="a14">
        <xdr:sp macro="" textlink="">
          <xdr:nvSpPr>
            <xdr:cNvPr id="85" name="CuadroTexto 84"/>
            <xdr:cNvSpPr txBox="1"/>
          </xdr:nvSpPr>
          <xdr:spPr>
            <a:xfrm flipH="1">
              <a:off x="11295601" y="21171144"/>
              <a:ext cx="229648" cy="355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200" b="1" i="1">
                            <a:latin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𝒕</m:t>
                        </m:r>
                      </m:e>
                      <m:sub>
                        <m:r>
                          <a:rPr lang="es-CO" sz="1200" b="1" i="1" baseline="-25000">
                            <a:latin typeface="Cambria Math" panose="02040503050406030204" pitchFamily="18" charset="0"/>
                          </a:rPr>
                          <m:t>𝑹𝑺</m:t>
                        </m:r>
                      </m:sub>
                    </m:sSub>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85" name="CuadroTexto 84"/>
            <xdr:cNvSpPr txBox="1"/>
          </xdr:nvSpPr>
          <xdr:spPr>
            <a:xfrm flipH="1">
              <a:off x="11295601" y="21171144"/>
              <a:ext cx="229648" cy="355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200" b="1" i="0">
                  <a:latin typeface="Cambria Math" panose="02040503050406030204" pitchFamily="18" charset="0"/>
                  <a:ea typeface="Cambria Math" panose="02040503050406030204" pitchFamily="18" charset="0"/>
                </a:rPr>
                <a:t>𝒕_</a:t>
              </a:r>
              <a:r>
                <a:rPr lang="es-CO" sz="1200" b="1" i="0" baseline="-25000">
                  <a:latin typeface="Cambria Math" panose="02040503050406030204" pitchFamily="18" charset="0"/>
                </a:rPr>
                <a:t>𝑹𝑺</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13</xdr:col>
      <xdr:colOff>382885</xdr:colOff>
      <xdr:row>73</xdr:row>
      <xdr:rowOff>25646</xdr:rowOff>
    </xdr:from>
    <xdr:ext cx="169566" cy="250580"/>
    <mc:AlternateContent xmlns:mc="http://schemas.openxmlformats.org/markup-compatibility/2006" xmlns:a14="http://schemas.microsoft.com/office/drawing/2010/main">
      <mc:Choice Requires="a14">
        <xdr:sp macro="" textlink="">
          <xdr:nvSpPr>
            <xdr:cNvPr id="86" name="CuadroTexto 85"/>
            <xdr:cNvSpPr txBox="1"/>
          </xdr:nvSpPr>
          <xdr:spPr>
            <a:xfrm>
              <a:off x="11403310" y="23733371"/>
              <a:ext cx="169566" cy="25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latin typeface="Cambria Math" panose="02040503050406030204" pitchFamily="18" charset="0"/>
                        <a:ea typeface="Cambria Math" panose="02040503050406030204" pitchFamily="18" charset="0"/>
                      </a:rPr>
                      <m:t>𝜷</m:t>
                    </m:r>
                  </m:oMath>
                </m:oMathPara>
              </a14:m>
              <a:endParaRPr lang="es-CO" sz="1400" b="1"/>
            </a:p>
          </xdr:txBody>
        </xdr:sp>
      </mc:Choice>
      <mc:Fallback xmlns="">
        <xdr:sp macro="" textlink="">
          <xdr:nvSpPr>
            <xdr:cNvPr id="86" name="CuadroTexto 85"/>
            <xdr:cNvSpPr txBox="1"/>
          </xdr:nvSpPr>
          <xdr:spPr>
            <a:xfrm>
              <a:off x="11403310" y="23733371"/>
              <a:ext cx="169566" cy="25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𝜷</a:t>
              </a:r>
              <a:endParaRPr lang="es-CO" sz="1400" b="1"/>
            </a:p>
          </xdr:txBody>
        </xdr:sp>
      </mc:Fallback>
    </mc:AlternateContent>
    <xdr:clientData/>
  </xdr:oneCellAnchor>
  <xdr:oneCellAnchor>
    <xdr:from>
      <xdr:col>13</xdr:col>
      <xdr:colOff>330550</xdr:colOff>
      <xdr:row>64</xdr:row>
      <xdr:rowOff>102263</xdr:rowOff>
    </xdr:from>
    <xdr:ext cx="345726" cy="333375"/>
    <mc:AlternateContent xmlns:mc="http://schemas.openxmlformats.org/markup-compatibility/2006" xmlns:a14="http://schemas.microsoft.com/office/drawing/2010/main">
      <mc:Choice Requires="a14">
        <xdr:sp macro="" textlink="">
          <xdr:nvSpPr>
            <xdr:cNvPr id="88" name="CuadroTexto 87"/>
            <xdr:cNvSpPr txBox="1"/>
          </xdr:nvSpPr>
          <xdr:spPr>
            <a:xfrm>
              <a:off x="11350975" y="22171688"/>
              <a:ext cx="345726"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400" b="1" i="1">
                            <a:latin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𝒕</m:t>
                        </m:r>
                      </m:e>
                      <m:sub>
                        <m:r>
                          <a:rPr lang="es-CO" sz="1400" b="1" i="1" baseline="-25000">
                            <a:latin typeface="Cambria Math" panose="02040503050406030204" pitchFamily="18" charset="0"/>
                          </a:rPr>
                          <m:t>𝑺𝑪𝑴</m:t>
                        </m:r>
                      </m:sub>
                    </m:sSub>
                  </m:oMath>
                </m:oMathPara>
              </a14:m>
              <a:endParaRPr lang="es-CO" sz="1400" b="1"/>
            </a:p>
          </xdr:txBody>
        </xdr:sp>
      </mc:Choice>
      <mc:Fallback xmlns="">
        <xdr:sp macro="" textlink="">
          <xdr:nvSpPr>
            <xdr:cNvPr id="88" name="CuadroTexto 87"/>
            <xdr:cNvSpPr txBox="1"/>
          </xdr:nvSpPr>
          <xdr:spPr>
            <a:xfrm>
              <a:off x="11350975" y="22171688"/>
              <a:ext cx="345726"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𝒕_</a:t>
              </a:r>
              <a:r>
                <a:rPr lang="es-CO" sz="1400" b="1" i="0" baseline="-25000">
                  <a:latin typeface="Cambria Math" panose="02040503050406030204" pitchFamily="18" charset="0"/>
                </a:rPr>
                <a:t>𝑺𝑪𝑴</a:t>
              </a:r>
              <a:endParaRPr lang="es-CO" sz="1400" b="1"/>
            </a:p>
          </xdr:txBody>
        </xdr:sp>
      </mc:Fallback>
    </mc:AlternateContent>
    <xdr:clientData/>
  </xdr:oneCellAnchor>
  <xdr:oneCellAnchor>
    <xdr:from>
      <xdr:col>13</xdr:col>
      <xdr:colOff>326678</xdr:colOff>
      <xdr:row>70</xdr:row>
      <xdr:rowOff>108439</xdr:rowOff>
    </xdr:from>
    <xdr:ext cx="334630" cy="333375"/>
    <mc:AlternateContent xmlns:mc="http://schemas.openxmlformats.org/markup-compatibility/2006" xmlns:a14="http://schemas.microsoft.com/office/drawing/2010/main">
      <mc:Choice Requires="a14">
        <xdr:sp macro="" textlink="">
          <xdr:nvSpPr>
            <xdr:cNvPr id="90" name="CuadroTexto 89"/>
            <xdr:cNvSpPr txBox="1"/>
          </xdr:nvSpPr>
          <xdr:spPr>
            <a:xfrm>
              <a:off x="11347103" y="23187514"/>
              <a:ext cx="33463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400" b="1" i="1">
                            <a:latin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𝜸</m:t>
                        </m:r>
                      </m:e>
                      <m:sub>
                        <m:r>
                          <a:rPr lang="es-CO" sz="1400" b="1" i="1" baseline="-25000">
                            <a:latin typeface="Cambria Math" panose="02040503050406030204" pitchFamily="18" charset="0"/>
                          </a:rPr>
                          <m:t>𝑺𝑪𝑴</m:t>
                        </m:r>
                      </m:sub>
                    </m:sSub>
                  </m:oMath>
                </m:oMathPara>
              </a14:m>
              <a:endParaRPr lang="es-CO" sz="1400" b="1"/>
            </a:p>
          </xdr:txBody>
        </xdr:sp>
      </mc:Choice>
      <mc:Fallback xmlns="">
        <xdr:sp macro="" textlink="">
          <xdr:nvSpPr>
            <xdr:cNvPr id="90" name="CuadroTexto 89"/>
            <xdr:cNvSpPr txBox="1"/>
          </xdr:nvSpPr>
          <xdr:spPr>
            <a:xfrm>
              <a:off x="11347103" y="23187514"/>
              <a:ext cx="33463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𝜸_</a:t>
              </a:r>
              <a:r>
                <a:rPr lang="es-CO" sz="1400" b="1" i="0" baseline="-25000">
                  <a:latin typeface="Cambria Math" panose="02040503050406030204" pitchFamily="18" charset="0"/>
                </a:rPr>
                <a:t>𝑺𝑪𝑴</a:t>
              </a:r>
              <a:endParaRPr lang="es-CO" sz="1400" b="1"/>
            </a:p>
          </xdr:txBody>
        </xdr:sp>
      </mc:Fallback>
    </mc:AlternateContent>
    <xdr:clientData/>
  </xdr:oneCellAnchor>
  <xdr:oneCellAnchor>
    <xdr:from>
      <xdr:col>13</xdr:col>
      <xdr:colOff>297473</xdr:colOff>
      <xdr:row>61</xdr:row>
      <xdr:rowOff>42079</xdr:rowOff>
    </xdr:from>
    <xdr:ext cx="301241" cy="311708"/>
    <mc:AlternateContent xmlns:mc="http://schemas.openxmlformats.org/markup-compatibility/2006" xmlns:a14="http://schemas.microsoft.com/office/drawing/2010/main">
      <mc:Choice Requires="a14">
        <xdr:sp macro="" textlink="">
          <xdr:nvSpPr>
            <xdr:cNvPr id="91" name="CuadroTexto 90"/>
            <xdr:cNvSpPr txBox="1"/>
          </xdr:nvSpPr>
          <xdr:spPr>
            <a:xfrm>
              <a:off x="11264830" y="20711329"/>
              <a:ext cx="301241" cy="3117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400" b="1" i="1">
                            <a:latin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𝑽</m:t>
                        </m:r>
                      </m:e>
                      <m:sub>
                        <m:r>
                          <a:rPr lang="es-CO" sz="1400" b="1" i="1">
                            <a:latin typeface="Cambria Math" panose="02040503050406030204" pitchFamily="18" charset="0"/>
                          </a:rPr>
                          <m:t>𝟎</m:t>
                        </m:r>
                      </m:sub>
                    </m:sSub>
                  </m:oMath>
                </m:oMathPara>
              </a14:m>
              <a:endParaRPr lang="es-CO" sz="1400" b="1">
                <a:latin typeface="Times New Roman" panose="02020603050405020304" pitchFamily="18" charset="0"/>
                <a:cs typeface="Times New Roman" panose="02020603050405020304" pitchFamily="18" charset="0"/>
              </a:endParaRPr>
            </a:p>
          </xdr:txBody>
        </xdr:sp>
      </mc:Choice>
      <mc:Fallback xmlns="">
        <xdr:sp macro="" textlink="">
          <xdr:nvSpPr>
            <xdr:cNvPr id="91" name="CuadroTexto 90"/>
            <xdr:cNvSpPr txBox="1"/>
          </xdr:nvSpPr>
          <xdr:spPr>
            <a:xfrm>
              <a:off x="11264830" y="20711329"/>
              <a:ext cx="301241" cy="3117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𝑽_</a:t>
              </a:r>
              <a:r>
                <a:rPr lang="es-CO" sz="1400" b="1" i="0">
                  <a:latin typeface="Cambria Math" panose="02040503050406030204" pitchFamily="18" charset="0"/>
                </a:rPr>
                <a:t>𝟎</a:t>
              </a:r>
              <a:endParaRPr lang="es-CO" sz="1400" b="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13</xdr:col>
      <xdr:colOff>357239</xdr:colOff>
      <xdr:row>75</xdr:row>
      <xdr:rowOff>104775</xdr:rowOff>
    </xdr:from>
    <xdr:ext cx="214261" cy="164750"/>
    <mc:AlternateContent xmlns:mc="http://schemas.openxmlformats.org/markup-compatibility/2006" xmlns:a14="http://schemas.microsoft.com/office/drawing/2010/main">
      <mc:Choice Requires="a14">
        <xdr:sp macro="" textlink="">
          <xdr:nvSpPr>
            <xdr:cNvPr id="92" name="CuadroTexto 91"/>
            <xdr:cNvSpPr txBox="1"/>
          </xdr:nvSpPr>
          <xdr:spPr>
            <a:xfrm>
              <a:off x="11377664" y="24317325"/>
              <a:ext cx="214261" cy="164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latin typeface="Cambria Math" panose="02040503050406030204" pitchFamily="18" charset="0"/>
                        <a:ea typeface="Cambria Math" panose="02040503050406030204" pitchFamily="18" charset="0"/>
                      </a:rPr>
                      <m:t>𝒕</m:t>
                    </m:r>
                  </m:oMath>
                </m:oMathPara>
              </a14:m>
              <a:endParaRPr lang="es-CO" sz="1400" b="1" i="1"/>
            </a:p>
          </xdr:txBody>
        </xdr:sp>
      </mc:Choice>
      <mc:Fallback xmlns="">
        <xdr:sp macro="" textlink="">
          <xdr:nvSpPr>
            <xdr:cNvPr id="92" name="CuadroTexto 91"/>
            <xdr:cNvSpPr txBox="1"/>
          </xdr:nvSpPr>
          <xdr:spPr>
            <a:xfrm>
              <a:off x="11377664" y="24317325"/>
              <a:ext cx="214261" cy="164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𝒕</a:t>
              </a:r>
              <a:endParaRPr lang="es-CO" sz="1400" b="1" i="1"/>
            </a:p>
          </xdr:txBody>
        </xdr:sp>
      </mc:Fallback>
    </mc:AlternateContent>
    <xdr:clientData/>
  </xdr:oneCellAnchor>
  <xdr:oneCellAnchor>
    <xdr:from>
      <xdr:col>10</xdr:col>
      <xdr:colOff>174514</xdr:colOff>
      <xdr:row>5</xdr:row>
      <xdr:rowOff>91702</xdr:rowOff>
    </xdr:from>
    <xdr:ext cx="530470" cy="236155"/>
    <mc:AlternateContent xmlns:mc="http://schemas.openxmlformats.org/markup-compatibility/2006" xmlns:a14="http://schemas.microsoft.com/office/drawing/2010/main">
      <mc:Choice Requires="a14">
        <xdr:sp macro="" textlink="">
          <xdr:nvSpPr>
            <xdr:cNvPr id="5" name="CuadroTexto 4"/>
            <xdr:cNvSpPr txBox="1"/>
          </xdr:nvSpPr>
          <xdr:spPr>
            <a:xfrm>
              <a:off x="8690985" y="1357967"/>
              <a:ext cx="530470" cy="2361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𝜹</m:t>
                        </m:r>
                      </m:e>
                      <m:sub>
                        <m:r>
                          <a:rPr lang="es-CO" sz="1400" b="1" i="1">
                            <a:latin typeface="Cambria Math" panose="02040503050406030204" pitchFamily="18" charset="0"/>
                            <a:ea typeface="Cambria Math" panose="02040503050406030204" pitchFamily="18" charset="0"/>
                          </a:rPr>
                          <m:t>𝒅𝒓𝒊𝒇𝒕</m:t>
                        </m:r>
                      </m:sub>
                    </m:sSub>
                  </m:oMath>
                </m:oMathPara>
              </a14:m>
              <a:endParaRPr lang="es-CO" sz="1400" b="1"/>
            </a:p>
          </xdr:txBody>
        </xdr:sp>
      </mc:Choice>
      <mc:Fallback xmlns="">
        <xdr:sp macro="" textlink="">
          <xdr:nvSpPr>
            <xdr:cNvPr id="5" name="CuadroTexto 4"/>
            <xdr:cNvSpPr txBox="1"/>
          </xdr:nvSpPr>
          <xdr:spPr>
            <a:xfrm>
              <a:off x="8690985" y="1357967"/>
              <a:ext cx="530470" cy="2361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0">
                  <a:latin typeface="Cambria Math" panose="02040503050406030204" pitchFamily="18" charset="0"/>
                  <a:ea typeface="Cambria Math" panose="02040503050406030204" pitchFamily="18" charset="0"/>
                </a:rPr>
                <a:t>𝜹_𝒅𝒓𝒊𝒇𝒕</a:t>
              </a:r>
              <a:endParaRPr lang="es-CO" sz="1400" b="1"/>
            </a:p>
          </xdr:txBody>
        </xdr:sp>
      </mc:Fallback>
    </mc:AlternateContent>
    <xdr:clientData/>
  </xdr:oneCellAnchor>
  <xdr:oneCellAnchor>
    <xdr:from>
      <xdr:col>1</xdr:col>
      <xdr:colOff>242453</xdr:colOff>
      <xdr:row>46</xdr:row>
      <xdr:rowOff>0</xdr:rowOff>
    </xdr:from>
    <xdr:ext cx="11557342" cy="392206"/>
    <mc:AlternateContent xmlns:mc="http://schemas.openxmlformats.org/markup-compatibility/2006" xmlns:a14="http://schemas.microsoft.com/office/drawing/2010/main">
      <mc:Choice Requires="a14">
        <xdr:sp macro="" textlink="">
          <xdr:nvSpPr>
            <xdr:cNvPr id="7" name="CuadroTexto 6"/>
            <xdr:cNvSpPr txBox="1"/>
          </xdr:nvSpPr>
          <xdr:spPr>
            <a:xfrm>
              <a:off x="1126917" y="15512143"/>
              <a:ext cx="11557342" cy="3922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14:m>
                <m:oMath xmlns:m="http://schemas.openxmlformats.org/officeDocument/2006/math">
                  <m:sSub>
                    <m:sSubPr>
                      <m:ctrlPr>
                        <a:rPr lang="es-CO" sz="2000" b="1" i="1">
                          <a:solidFill>
                            <a:schemeClr val="bg1"/>
                          </a:solidFill>
                          <a:effectLst/>
                          <a:latin typeface="Cambria Math" panose="02040503050406030204" pitchFamily="18" charset="0"/>
                          <a:ea typeface="+mn-ea"/>
                          <a:cs typeface="+mn-cs"/>
                        </a:rPr>
                      </m:ctrlPr>
                    </m:sSubPr>
                    <m:e>
                      <m:r>
                        <a:rPr lang="es-CO" sz="2000" b="1" i="1">
                          <a:solidFill>
                            <a:schemeClr val="bg1"/>
                          </a:solidFill>
                          <a:effectLst/>
                          <a:latin typeface="Cambria Math" panose="02040503050406030204" pitchFamily="18" charset="0"/>
                          <a:ea typeface="+mn-ea"/>
                          <a:cs typeface="+mn-cs"/>
                        </a:rPr>
                        <m:t>𝑽</m:t>
                      </m:r>
                    </m:e>
                    <m:sub>
                      <m:r>
                        <a:rPr lang="es-CO" sz="2000" b="1" i="1">
                          <a:solidFill>
                            <a:schemeClr val="bg1"/>
                          </a:solidFill>
                          <a:effectLst/>
                          <a:latin typeface="Cambria Math" panose="02040503050406030204" pitchFamily="18" charset="0"/>
                          <a:ea typeface="+mn-ea"/>
                          <a:cs typeface="+mn-cs"/>
                        </a:rPr>
                        <m:t>𝒕</m:t>
                      </m:r>
                    </m:sub>
                  </m:sSub>
                </m:oMath>
              </a14:m>
              <a:r>
                <a:rPr lang="es-CO" sz="2000" b="1" i="1">
                  <a:solidFill>
                    <a:schemeClr val="bg1"/>
                  </a:solidFill>
                  <a:effectLst/>
                  <a:latin typeface="+mn-lt"/>
                  <a:ea typeface="+mn-ea"/>
                  <a:cs typeface="+mn-cs"/>
                </a:rPr>
                <a:t>=</a:t>
              </a:r>
              <a:r>
                <a:rPr lang="es-CO" sz="2000" b="1" i="1" baseline="0">
                  <a:solidFill>
                    <a:schemeClr val="bg1"/>
                  </a:solidFill>
                  <a:effectLst/>
                  <a:latin typeface="+mn-lt"/>
                  <a:ea typeface="+mn-ea"/>
                  <a:cs typeface="+mn-cs"/>
                </a:rPr>
                <a:t> </a:t>
              </a:r>
              <a14:m>
                <m:oMath xmlns:m="http://schemas.openxmlformats.org/officeDocument/2006/math">
                  <m:sSub>
                    <m:sSubPr>
                      <m:ctrlPr>
                        <a:rPr lang="es-CO" sz="2000" b="1" i="1">
                          <a:solidFill>
                            <a:schemeClr val="bg1"/>
                          </a:solidFill>
                          <a:effectLst/>
                          <a:latin typeface="Cambria Math" panose="02040503050406030204" pitchFamily="18" charset="0"/>
                          <a:ea typeface="+mn-ea"/>
                          <a:cs typeface="+mn-cs"/>
                        </a:rPr>
                      </m:ctrlPr>
                    </m:sSubPr>
                    <m:e>
                      <m:r>
                        <a:rPr lang="es-CO" sz="2000" b="1" i="1">
                          <a:solidFill>
                            <a:schemeClr val="bg1"/>
                          </a:solidFill>
                          <a:effectLst/>
                          <a:latin typeface="Cambria Math" panose="02040503050406030204" pitchFamily="18" charset="0"/>
                          <a:ea typeface="+mn-ea"/>
                          <a:cs typeface="+mn-cs"/>
                        </a:rPr>
                        <m:t>𝑽</m:t>
                      </m:r>
                    </m:e>
                    <m:sub>
                      <m:eqArr>
                        <m:eqArrPr>
                          <m:ctrlPr>
                            <a:rPr lang="es-CO" sz="2000" b="1" i="1">
                              <a:solidFill>
                                <a:schemeClr val="bg1"/>
                              </a:solidFill>
                              <a:effectLst/>
                              <a:latin typeface="Cambria Math" panose="02040503050406030204" pitchFamily="18" charset="0"/>
                              <a:ea typeface="+mn-ea"/>
                              <a:cs typeface="+mn-cs"/>
                            </a:rPr>
                          </m:ctrlPr>
                        </m:eqArrPr>
                        <m:e>
                          <m:r>
                            <a:rPr lang="es-CO" sz="2000" b="1" i="1">
                              <a:solidFill>
                                <a:schemeClr val="bg1"/>
                              </a:solidFill>
                              <a:effectLst/>
                              <a:latin typeface="Cambria Math" panose="02040503050406030204" pitchFamily="18" charset="0"/>
                              <a:ea typeface="+mn-ea"/>
                              <a:cs typeface="+mn-cs"/>
                            </a:rPr>
                            <m:t>𝟎</m:t>
                          </m:r>
                          <m:r>
                            <a:rPr lang="es-CO" sz="2000" b="1" i="1">
                              <a:solidFill>
                                <a:schemeClr val="bg1"/>
                              </a:solidFill>
                              <a:effectLst/>
                              <a:latin typeface="Cambria Math" panose="02040503050406030204" pitchFamily="18" charset="0"/>
                              <a:ea typeface="+mn-ea"/>
                              <a:cs typeface="+mn-cs"/>
                            </a:rPr>
                            <m:t>  </m:t>
                          </m:r>
                        </m:e>
                        <m:e>
                          <m:r>
                            <a:rPr lang="es-CO" sz="2000" b="1" i="1">
                              <a:solidFill>
                                <a:schemeClr val="bg1"/>
                              </a:solidFill>
                              <a:effectLst/>
                              <a:latin typeface="Cambria Math" panose="02040503050406030204" pitchFamily="18" charset="0"/>
                              <a:ea typeface="+mn-ea"/>
                              <a:cs typeface="+mn-cs"/>
                            </a:rPr>
                            <m:t> </m:t>
                          </m:r>
                        </m:e>
                      </m:eqArr>
                    </m:sub>
                  </m:sSub>
                  <m:d>
                    <m:dPr>
                      <m:begChr m:val="["/>
                      <m:endChr m:val="]"/>
                      <m:ctrlPr>
                        <a:rPr lang="es-CO" sz="2000" b="1" i="1">
                          <a:solidFill>
                            <a:schemeClr val="bg1"/>
                          </a:solidFill>
                          <a:effectLst/>
                          <a:latin typeface="Cambria Math" panose="02040503050406030204" pitchFamily="18" charset="0"/>
                          <a:ea typeface="+mn-ea"/>
                          <a:cs typeface="+mn-cs"/>
                        </a:rPr>
                      </m:ctrlPr>
                    </m:dPr>
                    <m:e>
                      <m:eqArr>
                        <m:eqArrPr>
                          <m:ctrlPr>
                            <a:rPr lang="es-CO" sz="2000" b="1" i="1">
                              <a:solidFill>
                                <a:schemeClr val="bg1"/>
                              </a:solidFill>
                              <a:effectLst/>
                              <a:latin typeface="Cambria Math" panose="02040503050406030204" pitchFamily="18" charset="0"/>
                              <a:ea typeface="+mn-ea"/>
                              <a:cs typeface="+mn-cs"/>
                            </a:rPr>
                          </m:ctrlPr>
                        </m:eqArrPr>
                        <m:e>
                          <m:r>
                            <a:rPr lang="es-CO" sz="2000" b="1" i="1">
                              <a:solidFill>
                                <a:schemeClr val="bg1"/>
                              </a:solidFill>
                              <a:effectLst/>
                              <a:latin typeface="Cambria Math" panose="02040503050406030204" pitchFamily="18" charset="0"/>
                              <a:ea typeface="+mn-ea"/>
                              <a:cs typeface="+mn-cs"/>
                            </a:rPr>
                            <m:t>𝟏</m:t>
                          </m:r>
                          <m:r>
                            <a:rPr lang="es-CO" sz="2000" b="1" i="1">
                              <a:solidFill>
                                <a:schemeClr val="bg1"/>
                              </a:solidFill>
                              <a:effectLst/>
                              <a:latin typeface="Cambria Math" panose="02040503050406030204" pitchFamily="18" charset="0"/>
                              <a:ea typeface="+mn-ea"/>
                              <a:cs typeface="+mn-cs"/>
                            </a:rPr>
                            <m:t>−</m:t>
                          </m:r>
                          <m:sSub>
                            <m:sSubPr>
                              <m:ctrlPr>
                                <a:rPr lang="es-CO" sz="2000" b="1" i="1">
                                  <a:solidFill>
                                    <a:schemeClr val="bg1"/>
                                  </a:solidFill>
                                  <a:effectLst/>
                                  <a:latin typeface="Cambria Math" panose="02040503050406030204" pitchFamily="18" charset="0"/>
                                  <a:ea typeface="+mn-ea"/>
                                  <a:cs typeface="+mn-cs"/>
                                </a:rPr>
                              </m:ctrlPr>
                            </m:sSubPr>
                            <m:e>
                              <m:r>
                                <a:rPr lang="es-CO" sz="2000" b="1" i="1">
                                  <a:solidFill>
                                    <a:schemeClr val="bg1"/>
                                  </a:solidFill>
                                  <a:effectLst/>
                                  <a:latin typeface="Cambria Math" panose="02040503050406030204" pitchFamily="18" charset="0"/>
                                  <a:ea typeface="+mn-ea"/>
                                  <a:cs typeface="+mn-cs"/>
                                </a:rPr>
                                <m:t>𝜸</m:t>
                              </m:r>
                            </m:e>
                            <m:sub>
                              <m:r>
                                <a:rPr lang="es-CO" sz="2000" b="1" i="1">
                                  <a:solidFill>
                                    <a:schemeClr val="bg1"/>
                                  </a:solidFill>
                                  <a:effectLst/>
                                  <a:latin typeface="Cambria Math" panose="02040503050406030204" pitchFamily="18" charset="0"/>
                                  <a:ea typeface="+mn-ea"/>
                                  <a:cs typeface="+mn-cs"/>
                                </a:rPr>
                                <m:t>𝑹𝒔</m:t>
                              </m:r>
                            </m:sub>
                          </m:sSub>
                        </m:e>
                      </m:eqArr>
                      <m:r>
                        <a:rPr lang="es-CO" sz="2000" b="1" i="1">
                          <a:solidFill>
                            <a:schemeClr val="bg1"/>
                          </a:solidFill>
                          <a:effectLst/>
                          <a:latin typeface="Cambria Math" panose="02040503050406030204" pitchFamily="18" charset="0"/>
                          <a:ea typeface="+mn-ea"/>
                          <a:cs typeface="+mn-cs"/>
                        </a:rPr>
                        <m:t> </m:t>
                      </m:r>
                      <m:d>
                        <m:dPr>
                          <m:ctrlPr>
                            <a:rPr lang="es-CO" sz="2000" b="1" i="1">
                              <a:solidFill>
                                <a:schemeClr val="bg1"/>
                              </a:solidFill>
                              <a:effectLst/>
                              <a:latin typeface="Cambria Math" panose="02040503050406030204" pitchFamily="18" charset="0"/>
                              <a:ea typeface="+mn-ea"/>
                              <a:cs typeface="+mn-cs"/>
                            </a:rPr>
                          </m:ctrlPr>
                        </m:dPr>
                        <m:e>
                          <m:sSub>
                            <m:sSubPr>
                              <m:ctrlPr>
                                <a:rPr lang="es-CO" sz="2000" b="1" i="1">
                                  <a:solidFill>
                                    <a:schemeClr val="bg1"/>
                                  </a:solidFill>
                                  <a:effectLst/>
                                  <a:latin typeface="Cambria Math" panose="02040503050406030204" pitchFamily="18" charset="0"/>
                                  <a:ea typeface="+mn-ea"/>
                                  <a:cs typeface="+mn-cs"/>
                                </a:rPr>
                              </m:ctrlPr>
                            </m:sSubPr>
                            <m:e>
                              <m:r>
                                <a:rPr lang="es-CO" sz="2000" b="1" i="1">
                                  <a:solidFill>
                                    <a:schemeClr val="bg1"/>
                                  </a:solidFill>
                                  <a:effectLst/>
                                  <a:latin typeface="Cambria Math" panose="02040503050406030204" pitchFamily="18" charset="0"/>
                                  <a:ea typeface="+mn-ea"/>
                                  <a:cs typeface="+mn-cs"/>
                                </a:rPr>
                                <m:t>𝒕</m:t>
                              </m:r>
                            </m:e>
                            <m:sub>
                              <m:r>
                                <a:rPr lang="es-CO" sz="2000" b="1" i="1">
                                  <a:solidFill>
                                    <a:schemeClr val="bg1"/>
                                  </a:solidFill>
                                  <a:effectLst/>
                                  <a:latin typeface="Cambria Math" panose="02040503050406030204" pitchFamily="18" charset="0"/>
                                  <a:ea typeface="+mn-ea"/>
                                  <a:cs typeface="+mn-cs"/>
                                </a:rPr>
                                <m:t>𝟎</m:t>
                              </m:r>
                              <m:r>
                                <a:rPr lang="es-CO" sz="2000" b="1" i="1">
                                  <a:solidFill>
                                    <a:schemeClr val="bg1"/>
                                  </a:solidFill>
                                  <a:effectLst/>
                                  <a:latin typeface="Cambria Math" panose="02040503050406030204" pitchFamily="18" charset="0"/>
                                  <a:ea typeface="+mn-ea"/>
                                  <a:cs typeface="+mn-cs"/>
                                </a:rPr>
                                <m:t>𝑹𝑺</m:t>
                              </m:r>
                            </m:sub>
                          </m:sSub>
                          <m:r>
                            <a:rPr lang="es-CO" sz="2000" b="1" i="1">
                              <a:solidFill>
                                <a:schemeClr val="bg1"/>
                              </a:solidFill>
                              <a:effectLst/>
                              <a:latin typeface="Cambria Math" panose="02040503050406030204" pitchFamily="18" charset="0"/>
                              <a:ea typeface="+mn-ea"/>
                              <a:cs typeface="+mn-cs"/>
                            </a:rPr>
                            <m:t> − </m:t>
                          </m:r>
                          <m:sSub>
                            <m:sSubPr>
                              <m:ctrlPr>
                                <a:rPr lang="es-CO" sz="2000" b="1" i="1">
                                  <a:solidFill>
                                    <a:schemeClr val="bg1"/>
                                  </a:solidFill>
                                  <a:effectLst/>
                                  <a:latin typeface="Cambria Math" panose="02040503050406030204" pitchFamily="18" charset="0"/>
                                  <a:ea typeface="+mn-ea"/>
                                  <a:cs typeface="+mn-cs"/>
                                </a:rPr>
                              </m:ctrlPr>
                            </m:sSubPr>
                            <m:e>
                              <m:r>
                                <a:rPr lang="es-CO" sz="2000" b="1" i="1">
                                  <a:solidFill>
                                    <a:schemeClr val="bg1"/>
                                  </a:solidFill>
                                  <a:effectLst/>
                                  <a:latin typeface="Cambria Math" panose="02040503050406030204" pitchFamily="18" charset="0"/>
                                  <a:ea typeface="+mn-ea"/>
                                  <a:cs typeface="+mn-cs"/>
                                </a:rPr>
                                <m:t>𝒕</m:t>
                              </m:r>
                            </m:e>
                            <m:sub>
                              <m:r>
                                <a:rPr lang="es-CO" sz="2000" b="1" i="1">
                                  <a:solidFill>
                                    <a:schemeClr val="bg1"/>
                                  </a:solidFill>
                                  <a:effectLst/>
                                  <a:latin typeface="Cambria Math" panose="02040503050406030204" pitchFamily="18" charset="0"/>
                                  <a:ea typeface="+mn-ea"/>
                                  <a:cs typeface="+mn-cs"/>
                                </a:rPr>
                                <m:t>𝒓𝒔</m:t>
                              </m:r>
                            </m:sub>
                          </m:sSub>
                        </m:e>
                      </m:d>
                      <m:r>
                        <a:rPr lang="es-CO" sz="2000" b="1" i="1">
                          <a:solidFill>
                            <a:schemeClr val="bg1"/>
                          </a:solidFill>
                          <a:effectLst/>
                          <a:latin typeface="Cambria Math" panose="02040503050406030204" pitchFamily="18" charset="0"/>
                          <a:ea typeface="+mn-ea"/>
                          <a:cs typeface="+mn-cs"/>
                        </a:rPr>
                        <m:t>+</m:t>
                      </m:r>
                      <m:r>
                        <a:rPr lang="es-CO" sz="2000" b="1" i="1">
                          <a:solidFill>
                            <a:schemeClr val="bg1"/>
                          </a:solidFill>
                          <a:effectLst/>
                          <a:latin typeface="Cambria Math" panose="02040503050406030204" pitchFamily="18" charset="0"/>
                          <a:ea typeface="+mn-ea"/>
                          <a:cs typeface="+mn-cs"/>
                        </a:rPr>
                        <m:t>𝜷</m:t>
                      </m:r>
                      <m:d>
                        <m:dPr>
                          <m:ctrlPr>
                            <a:rPr lang="es-CO" sz="2000" b="1" i="1">
                              <a:solidFill>
                                <a:schemeClr val="bg1"/>
                              </a:solidFill>
                              <a:effectLst/>
                              <a:latin typeface="Cambria Math" panose="02040503050406030204" pitchFamily="18" charset="0"/>
                              <a:ea typeface="+mn-ea"/>
                              <a:cs typeface="+mn-cs"/>
                            </a:rPr>
                          </m:ctrlPr>
                        </m:dPr>
                        <m:e>
                          <m:sSub>
                            <m:sSubPr>
                              <m:ctrlPr>
                                <a:rPr lang="es-CO" sz="2000" b="1" i="1">
                                  <a:solidFill>
                                    <a:schemeClr val="bg1"/>
                                  </a:solidFill>
                                  <a:effectLst/>
                                  <a:latin typeface="Cambria Math" panose="02040503050406030204" pitchFamily="18" charset="0"/>
                                  <a:ea typeface="+mn-ea"/>
                                  <a:cs typeface="+mn-cs"/>
                                </a:rPr>
                              </m:ctrlPr>
                            </m:sSubPr>
                            <m:e>
                              <m:r>
                                <a:rPr lang="es-CO" sz="2000" b="1" i="1">
                                  <a:solidFill>
                                    <a:schemeClr val="bg1"/>
                                  </a:solidFill>
                                  <a:effectLst/>
                                  <a:latin typeface="Cambria Math" panose="02040503050406030204" pitchFamily="18" charset="0"/>
                                  <a:ea typeface="+mn-ea"/>
                                  <a:cs typeface="+mn-cs"/>
                                </a:rPr>
                                <m:t>𝒕</m:t>
                              </m:r>
                            </m:e>
                            <m:sub>
                              <m:r>
                                <a:rPr lang="es-CO" sz="2000" b="1" i="1">
                                  <a:solidFill>
                                    <a:schemeClr val="bg1"/>
                                  </a:solidFill>
                                  <a:effectLst/>
                                  <a:latin typeface="Cambria Math" panose="02040503050406030204" pitchFamily="18" charset="0"/>
                                  <a:ea typeface="+mn-ea"/>
                                  <a:cs typeface="+mn-cs"/>
                                </a:rPr>
                                <m:t>𝒔𝒄𝒎</m:t>
                              </m:r>
                            </m:sub>
                          </m:sSub>
                          <m:r>
                            <a:rPr lang="es-CO" sz="2000" b="1" i="1">
                              <a:solidFill>
                                <a:schemeClr val="bg1"/>
                              </a:solidFill>
                              <a:effectLst/>
                              <a:latin typeface="Cambria Math" panose="02040503050406030204" pitchFamily="18" charset="0"/>
                              <a:ea typeface="+mn-ea"/>
                              <a:cs typeface="+mn-cs"/>
                            </a:rPr>
                            <m:t>−</m:t>
                          </m:r>
                          <m:sSub>
                            <m:sSubPr>
                              <m:ctrlPr>
                                <a:rPr lang="es-CO" sz="2000" b="1" i="1">
                                  <a:solidFill>
                                    <a:schemeClr val="bg1"/>
                                  </a:solidFill>
                                  <a:effectLst/>
                                  <a:latin typeface="Cambria Math" panose="02040503050406030204" pitchFamily="18" charset="0"/>
                                  <a:ea typeface="+mn-ea"/>
                                  <a:cs typeface="+mn-cs"/>
                                </a:rPr>
                              </m:ctrlPr>
                            </m:sSubPr>
                            <m:e>
                              <m:r>
                                <a:rPr lang="es-CO" sz="2000" b="1" i="1">
                                  <a:solidFill>
                                    <a:schemeClr val="bg1"/>
                                  </a:solidFill>
                                  <a:effectLst/>
                                  <a:latin typeface="Cambria Math" panose="02040503050406030204" pitchFamily="18" charset="0"/>
                                  <a:ea typeface="+mn-ea"/>
                                  <a:cs typeface="+mn-cs"/>
                                </a:rPr>
                                <m:t>𝒕</m:t>
                              </m:r>
                            </m:e>
                            <m:sub>
                              <m:r>
                                <a:rPr lang="es-CO" sz="2000" b="1" i="1">
                                  <a:solidFill>
                                    <a:schemeClr val="bg1"/>
                                  </a:solidFill>
                                  <a:effectLst/>
                                  <a:latin typeface="Cambria Math" panose="02040503050406030204" pitchFamily="18" charset="0"/>
                                  <a:ea typeface="+mn-ea"/>
                                  <a:cs typeface="+mn-cs"/>
                                </a:rPr>
                                <m:t>𝑹𝑺</m:t>
                              </m:r>
                            </m:sub>
                          </m:sSub>
                          <m:r>
                            <a:rPr lang="es-CO" sz="2000" b="1" i="1">
                              <a:solidFill>
                                <a:schemeClr val="bg1"/>
                              </a:solidFill>
                              <a:effectLst/>
                              <a:latin typeface="Cambria Math" panose="02040503050406030204" pitchFamily="18" charset="0"/>
                              <a:ea typeface="+mn-ea"/>
                              <a:cs typeface="+mn-cs"/>
                            </a:rPr>
                            <m:t> </m:t>
                          </m:r>
                        </m:e>
                      </m:d>
                      <m:r>
                        <a:rPr lang="es-CO" sz="2000" b="1" i="1">
                          <a:solidFill>
                            <a:schemeClr val="bg1"/>
                          </a:solidFill>
                          <a:effectLst/>
                          <a:latin typeface="Cambria Math" panose="02040503050406030204" pitchFamily="18" charset="0"/>
                          <a:ea typeface="+mn-ea"/>
                          <a:cs typeface="+mn-cs"/>
                        </a:rPr>
                        <m:t>+</m:t>
                      </m:r>
                      <m:sSub>
                        <m:sSubPr>
                          <m:ctrlPr>
                            <a:rPr lang="es-CO" sz="2000" b="1" i="1">
                              <a:solidFill>
                                <a:schemeClr val="bg1"/>
                              </a:solidFill>
                              <a:effectLst/>
                              <a:latin typeface="Cambria Math" panose="02040503050406030204" pitchFamily="18" charset="0"/>
                              <a:ea typeface="+mn-ea"/>
                              <a:cs typeface="+mn-cs"/>
                            </a:rPr>
                          </m:ctrlPr>
                        </m:sSubPr>
                        <m:e>
                          <m:r>
                            <a:rPr lang="es-CO" sz="2000" b="1" i="1">
                              <a:solidFill>
                                <a:schemeClr val="bg1"/>
                              </a:solidFill>
                              <a:effectLst/>
                              <a:latin typeface="Cambria Math" panose="02040503050406030204" pitchFamily="18" charset="0"/>
                              <a:ea typeface="+mn-ea"/>
                              <a:cs typeface="+mn-cs"/>
                            </a:rPr>
                            <m:t>𝜸</m:t>
                          </m:r>
                        </m:e>
                        <m:sub>
                          <m:r>
                            <a:rPr lang="es-CO" sz="2000" b="1" i="1">
                              <a:solidFill>
                                <a:schemeClr val="bg1"/>
                              </a:solidFill>
                              <a:effectLst/>
                              <a:latin typeface="Cambria Math" panose="02040503050406030204" pitchFamily="18" charset="0"/>
                              <a:ea typeface="+mn-ea"/>
                              <a:cs typeface="+mn-cs"/>
                            </a:rPr>
                            <m:t>𝑺𝑪𝑴</m:t>
                          </m:r>
                        </m:sub>
                      </m:sSub>
                      <m:r>
                        <a:rPr lang="es-CO" sz="2000" b="1" i="1">
                          <a:solidFill>
                            <a:schemeClr val="bg1"/>
                          </a:solidFill>
                          <a:effectLst/>
                          <a:latin typeface="Cambria Math" panose="02040503050406030204" pitchFamily="18" charset="0"/>
                          <a:ea typeface="+mn-ea"/>
                          <a:cs typeface="+mn-cs"/>
                        </a:rPr>
                        <m:t> </m:t>
                      </m:r>
                      <m:d>
                        <m:dPr>
                          <m:ctrlPr>
                            <a:rPr lang="es-CO" sz="2000" b="1" i="1">
                              <a:solidFill>
                                <a:schemeClr val="bg1"/>
                              </a:solidFill>
                              <a:effectLst/>
                              <a:latin typeface="Cambria Math" panose="02040503050406030204" pitchFamily="18" charset="0"/>
                              <a:ea typeface="+mn-ea"/>
                              <a:cs typeface="+mn-cs"/>
                            </a:rPr>
                          </m:ctrlPr>
                        </m:dPr>
                        <m:e>
                          <m:r>
                            <a:rPr lang="es-CO" sz="2000" b="1" i="1">
                              <a:solidFill>
                                <a:schemeClr val="bg1"/>
                              </a:solidFill>
                              <a:effectLst/>
                              <a:latin typeface="Cambria Math" panose="02040503050406030204" pitchFamily="18" charset="0"/>
                              <a:ea typeface="+mn-ea"/>
                              <a:cs typeface="+mn-cs"/>
                            </a:rPr>
                            <m:t> </m:t>
                          </m:r>
                          <m:r>
                            <a:rPr lang="es-CO" sz="2000" b="1" i="1">
                              <a:solidFill>
                                <a:schemeClr val="bg1"/>
                              </a:solidFill>
                              <a:effectLst/>
                              <a:latin typeface="Cambria Math" panose="02040503050406030204" pitchFamily="18" charset="0"/>
                              <a:ea typeface="+mn-ea"/>
                              <a:cs typeface="+mn-cs"/>
                            </a:rPr>
                            <m:t>𝒕</m:t>
                          </m:r>
                          <m:r>
                            <a:rPr lang="es-CO" sz="2000" b="1" i="1">
                              <a:solidFill>
                                <a:schemeClr val="bg1"/>
                              </a:solidFill>
                              <a:effectLst/>
                              <a:latin typeface="Cambria Math" panose="02040503050406030204" pitchFamily="18" charset="0"/>
                              <a:ea typeface="+mn-ea"/>
                              <a:cs typeface="+mn-cs"/>
                            </a:rPr>
                            <m:t>−</m:t>
                          </m:r>
                          <m:sSub>
                            <m:sSubPr>
                              <m:ctrlPr>
                                <a:rPr lang="es-CO" sz="2000" b="1" i="1">
                                  <a:solidFill>
                                    <a:schemeClr val="bg1"/>
                                  </a:solidFill>
                                  <a:effectLst/>
                                  <a:latin typeface="Cambria Math" panose="02040503050406030204" pitchFamily="18" charset="0"/>
                                  <a:ea typeface="+mn-ea"/>
                                  <a:cs typeface="+mn-cs"/>
                                </a:rPr>
                              </m:ctrlPr>
                            </m:sSubPr>
                            <m:e>
                              <m:r>
                                <a:rPr lang="es-CO" sz="2000" b="1" i="1">
                                  <a:solidFill>
                                    <a:schemeClr val="bg1"/>
                                  </a:solidFill>
                                  <a:effectLst/>
                                  <a:latin typeface="Cambria Math" panose="02040503050406030204" pitchFamily="18" charset="0"/>
                                  <a:ea typeface="+mn-ea"/>
                                  <a:cs typeface="+mn-cs"/>
                                </a:rPr>
                                <m:t>𝒕</m:t>
                              </m:r>
                            </m:e>
                            <m:sub>
                              <m:r>
                                <a:rPr lang="es-CO" sz="2000" b="1" i="1">
                                  <a:solidFill>
                                    <a:schemeClr val="bg1"/>
                                  </a:solidFill>
                                  <a:effectLst/>
                                  <a:latin typeface="Cambria Math" panose="02040503050406030204" pitchFamily="18" charset="0"/>
                                  <a:ea typeface="+mn-ea"/>
                                  <a:cs typeface="+mn-cs"/>
                                </a:rPr>
                                <m:t>𝑺𝑪𝑴</m:t>
                              </m:r>
                            </m:sub>
                          </m:sSub>
                        </m:e>
                      </m:d>
                      <m:r>
                        <a:rPr lang="es-CO" sz="2000" b="1" i="1">
                          <a:solidFill>
                            <a:schemeClr val="bg1"/>
                          </a:solidFill>
                          <a:effectLst/>
                          <a:latin typeface="Cambria Math" panose="02040503050406030204" pitchFamily="18" charset="0"/>
                          <a:ea typeface="+mn-ea"/>
                          <a:cs typeface="+mn-cs"/>
                        </a:rPr>
                        <m:t>]   +</m:t>
                      </m:r>
                      <m:r>
                        <a:rPr lang="es-CO" sz="2000" b="1" i="1">
                          <a:solidFill>
                            <a:schemeClr val="bg1"/>
                          </a:solidFill>
                          <a:effectLst/>
                          <a:latin typeface="Cambria Math" panose="02040503050406030204" pitchFamily="18" charset="0"/>
                          <a:ea typeface="+mn-ea"/>
                          <a:cs typeface="+mn-cs"/>
                        </a:rPr>
                        <m:t>𝜹</m:t>
                      </m:r>
                      <m:sSub>
                        <m:sSubPr>
                          <m:ctrlPr>
                            <a:rPr lang="es-CO" sz="2000" b="1" i="1">
                              <a:solidFill>
                                <a:schemeClr val="bg1"/>
                              </a:solidFill>
                              <a:effectLst/>
                              <a:latin typeface="Cambria Math" panose="02040503050406030204" pitchFamily="18" charset="0"/>
                              <a:ea typeface="+mn-ea"/>
                              <a:cs typeface="+mn-cs"/>
                            </a:rPr>
                          </m:ctrlPr>
                        </m:sSubPr>
                        <m:e>
                          <m:r>
                            <a:rPr lang="es-CO" sz="2000" b="1" i="1">
                              <a:solidFill>
                                <a:schemeClr val="bg1"/>
                              </a:solidFill>
                              <a:effectLst/>
                              <a:latin typeface="Cambria Math" panose="02040503050406030204" pitchFamily="18" charset="0"/>
                              <a:ea typeface="+mn-ea"/>
                              <a:cs typeface="+mn-cs"/>
                            </a:rPr>
                            <m:t>𝑽</m:t>
                          </m:r>
                        </m:e>
                        <m:sub>
                          <m:r>
                            <a:rPr lang="es-CO" sz="2000" b="1" i="1">
                              <a:solidFill>
                                <a:schemeClr val="bg1"/>
                              </a:solidFill>
                              <a:effectLst/>
                              <a:latin typeface="Cambria Math" panose="02040503050406030204" pitchFamily="18" charset="0"/>
                              <a:ea typeface="+mn-ea"/>
                              <a:cs typeface="+mn-cs"/>
                            </a:rPr>
                            <m:t>𝒎𝒆𝒏</m:t>
                          </m:r>
                        </m:sub>
                      </m:sSub>
                      <m:r>
                        <a:rPr lang="es-CO" sz="2000" b="1" i="1">
                          <a:solidFill>
                            <a:schemeClr val="bg1"/>
                          </a:solidFill>
                          <a:effectLst/>
                          <a:latin typeface="Cambria Math" panose="02040503050406030204" pitchFamily="18" charset="0"/>
                          <a:ea typeface="+mn-ea"/>
                          <a:cs typeface="+mn-cs"/>
                        </a:rPr>
                        <m:t>+ </m:t>
                      </m:r>
                      <m:r>
                        <a:rPr lang="es-CO" sz="2000" b="1" i="1">
                          <a:solidFill>
                            <a:schemeClr val="bg1"/>
                          </a:solidFill>
                          <a:effectLst/>
                          <a:latin typeface="Cambria Math" panose="02040503050406030204" pitchFamily="18" charset="0"/>
                          <a:ea typeface="+mn-ea"/>
                          <a:cs typeface="+mn-cs"/>
                        </a:rPr>
                        <m:t>𝜹</m:t>
                      </m:r>
                      <m:sSub>
                        <m:sSubPr>
                          <m:ctrlPr>
                            <a:rPr lang="es-CO" sz="2000" b="1" i="1">
                              <a:solidFill>
                                <a:schemeClr val="bg1"/>
                              </a:solidFill>
                              <a:effectLst/>
                              <a:latin typeface="Cambria Math" panose="02040503050406030204" pitchFamily="18" charset="0"/>
                              <a:ea typeface="+mn-ea"/>
                              <a:cs typeface="+mn-cs"/>
                            </a:rPr>
                          </m:ctrlPr>
                        </m:sSubPr>
                        <m:e>
                          <m:r>
                            <a:rPr lang="es-CO" sz="2000" b="1" i="1">
                              <a:solidFill>
                                <a:schemeClr val="bg1"/>
                              </a:solidFill>
                              <a:effectLst/>
                              <a:latin typeface="Cambria Math" panose="02040503050406030204" pitchFamily="18" charset="0"/>
                              <a:ea typeface="+mn-ea"/>
                              <a:cs typeface="+mn-cs"/>
                            </a:rPr>
                            <m:t>𝑽</m:t>
                          </m:r>
                        </m:e>
                        <m:sub>
                          <m:r>
                            <a:rPr lang="es-CO" sz="2000" b="1" i="1">
                              <a:solidFill>
                                <a:schemeClr val="bg1"/>
                              </a:solidFill>
                              <a:effectLst/>
                              <a:latin typeface="Cambria Math" panose="02040503050406030204" pitchFamily="18" charset="0"/>
                              <a:ea typeface="+mn-ea"/>
                              <a:cs typeface="+mn-cs"/>
                            </a:rPr>
                            <m:t>𝒓𝒆𝒑</m:t>
                          </m:r>
                        </m:sub>
                      </m:sSub>
                      <m:r>
                        <a:rPr lang="es-CO" sz="2000" b="1" i="1">
                          <a:solidFill>
                            <a:schemeClr val="bg1"/>
                          </a:solidFill>
                          <a:effectLst/>
                          <a:latin typeface="Cambria Math" panose="02040503050406030204" pitchFamily="18" charset="0"/>
                          <a:ea typeface="+mn-ea"/>
                          <a:cs typeface="+mn-cs"/>
                        </a:rPr>
                        <m:t>+ </m:t>
                      </m:r>
                      <m:sSub>
                        <m:sSubPr>
                          <m:ctrlPr>
                            <a:rPr lang="es-CO" sz="2000" b="1" i="1">
                              <a:solidFill>
                                <a:schemeClr val="bg1"/>
                              </a:solidFill>
                              <a:effectLst/>
                              <a:latin typeface="Cambria Math" panose="02040503050406030204" pitchFamily="18" charset="0"/>
                              <a:ea typeface="+mn-ea"/>
                              <a:cs typeface="+mn-cs"/>
                            </a:rPr>
                          </m:ctrlPr>
                        </m:sSubPr>
                        <m:e>
                          <m:r>
                            <a:rPr lang="es-CO" sz="2000" b="1" i="1">
                              <a:solidFill>
                                <a:schemeClr val="bg1"/>
                              </a:solidFill>
                              <a:effectLst/>
                              <a:latin typeface="Cambria Math" panose="02040503050406030204" pitchFamily="18" charset="0"/>
                              <a:ea typeface="Cambria Math" panose="02040503050406030204" pitchFamily="18" charset="0"/>
                              <a:cs typeface="+mn-cs"/>
                            </a:rPr>
                            <m:t>𝜹</m:t>
                          </m:r>
                          <m:r>
                            <a:rPr lang="es-CO" sz="2000" b="1" i="1">
                              <a:solidFill>
                                <a:schemeClr val="bg1"/>
                              </a:solidFill>
                              <a:effectLst/>
                              <a:latin typeface="Cambria Math" panose="02040503050406030204" pitchFamily="18" charset="0"/>
                              <a:ea typeface="Cambria Math" panose="02040503050406030204" pitchFamily="18" charset="0"/>
                              <a:cs typeface="+mn-cs"/>
                            </a:rPr>
                            <m:t>𝑽</m:t>
                          </m:r>
                        </m:e>
                        <m:sub>
                          <m:r>
                            <a:rPr lang="es-CO" sz="2000" b="1" i="1">
                              <a:solidFill>
                                <a:schemeClr val="bg1"/>
                              </a:solidFill>
                              <a:effectLst/>
                              <a:latin typeface="Cambria Math" panose="02040503050406030204" pitchFamily="18" charset="0"/>
                              <a:ea typeface="+mn-ea"/>
                              <a:cs typeface="+mn-cs"/>
                            </a:rPr>
                            <m:t>𝒓𝒆𝒔</m:t>
                          </m:r>
                        </m:sub>
                      </m:sSub>
                      <m:r>
                        <a:rPr lang="es-CO" sz="2000" b="1" i="1">
                          <a:solidFill>
                            <a:schemeClr val="bg1"/>
                          </a:solidFill>
                          <a:effectLst/>
                          <a:latin typeface="Cambria Math" panose="02040503050406030204" pitchFamily="18" charset="0"/>
                          <a:ea typeface="+mn-ea"/>
                          <a:cs typeface="+mn-cs"/>
                        </a:rPr>
                        <m:t>+</m:t>
                      </m:r>
                      <m:r>
                        <a:rPr lang="es-CO" sz="2000" b="1" i="1">
                          <a:solidFill>
                            <a:schemeClr val="bg1"/>
                          </a:solidFill>
                          <a:effectLst/>
                          <a:latin typeface="Cambria Math" panose="02040503050406030204" pitchFamily="18" charset="0"/>
                          <a:ea typeface="+mn-ea"/>
                          <a:cs typeface="+mn-cs"/>
                        </a:rPr>
                        <m:t>𝜹</m:t>
                      </m:r>
                      <m:sSub>
                        <m:sSubPr>
                          <m:ctrlPr>
                            <a:rPr lang="es-CO" sz="2000" b="1" i="1">
                              <a:solidFill>
                                <a:schemeClr val="bg1"/>
                              </a:solidFill>
                              <a:effectLst/>
                              <a:latin typeface="Cambria Math" panose="02040503050406030204" pitchFamily="18" charset="0"/>
                              <a:ea typeface="+mn-ea"/>
                              <a:cs typeface="+mn-cs"/>
                            </a:rPr>
                          </m:ctrlPr>
                        </m:sSubPr>
                        <m:e>
                          <m:r>
                            <a:rPr lang="es-CO" sz="2000" b="1" i="1">
                              <a:solidFill>
                                <a:schemeClr val="bg1"/>
                              </a:solidFill>
                              <a:effectLst/>
                              <a:latin typeface="Cambria Math" panose="02040503050406030204" pitchFamily="18" charset="0"/>
                              <a:ea typeface="+mn-ea"/>
                              <a:cs typeface="+mn-cs"/>
                            </a:rPr>
                            <m:t>𝑽</m:t>
                          </m:r>
                        </m:e>
                        <m:sub>
                          <m:r>
                            <a:rPr lang="es-CO" sz="2000" b="1" i="1">
                              <a:solidFill>
                                <a:schemeClr val="bg1"/>
                              </a:solidFill>
                              <a:effectLst/>
                              <a:latin typeface="Cambria Math" panose="02040503050406030204" pitchFamily="18" charset="0"/>
                              <a:ea typeface="+mn-ea"/>
                              <a:cs typeface="+mn-cs"/>
                            </a:rPr>
                            <m:t>𝒂𝒅𝒅</m:t>
                          </m:r>
                        </m:sub>
                      </m:sSub>
                    </m:e>
                  </m:d>
                </m:oMath>
              </a14:m>
              <a:endParaRPr lang="es-CO" sz="2000">
                <a:solidFill>
                  <a:schemeClr val="bg1"/>
                </a:solidFill>
              </a:endParaRPr>
            </a:p>
          </xdr:txBody>
        </xdr:sp>
      </mc:Choice>
      <mc:Fallback xmlns="">
        <xdr:sp macro="" textlink="">
          <xdr:nvSpPr>
            <xdr:cNvPr id="7" name="CuadroTexto 6"/>
            <xdr:cNvSpPr txBox="1"/>
          </xdr:nvSpPr>
          <xdr:spPr>
            <a:xfrm>
              <a:off x="1126917" y="15512143"/>
              <a:ext cx="11557342" cy="3922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r>
                <a:rPr lang="es-CO" sz="2000" b="1" i="0">
                  <a:solidFill>
                    <a:schemeClr val="bg1"/>
                  </a:solidFill>
                  <a:effectLst/>
                  <a:latin typeface="Cambria Math" panose="02040503050406030204" pitchFamily="18" charset="0"/>
                  <a:ea typeface="+mn-ea"/>
                  <a:cs typeface="+mn-cs"/>
                </a:rPr>
                <a:t>𝑽_𝒕</a:t>
              </a:r>
              <a:r>
                <a:rPr lang="es-CO" sz="2000" b="1" i="1">
                  <a:solidFill>
                    <a:schemeClr val="bg1"/>
                  </a:solidFill>
                  <a:effectLst/>
                  <a:latin typeface="+mn-lt"/>
                  <a:ea typeface="+mn-ea"/>
                  <a:cs typeface="+mn-cs"/>
                </a:rPr>
                <a:t>=</a:t>
              </a:r>
              <a:r>
                <a:rPr lang="es-CO" sz="2000" b="1" i="1" baseline="0">
                  <a:solidFill>
                    <a:schemeClr val="bg1"/>
                  </a:solidFill>
                  <a:effectLst/>
                  <a:latin typeface="+mn-lt"/>
                  <a:ea typeface="+mn-ea"/>
                  <a:cs typeface="+mn-cs"/>
                </a:rPr>
                <a:t> </a:t>
              </a:r>
              <a:r>
                <a:rPr lang="es-CO" sz="2000" b="1" i="0">
                  <a:solidFill>
                    <a:schemeClr val="bg1"/>
                  </a:solidFill>
                  <a:effectLst/>
                  <a:latin typeface="Cambria Math" panose="02040503050406030204" pitchFamily="18" charset="0"/>
                  <a:ea typeface="+mn-ea"/>
                  <a:cs typeface="+mn-cs"/>
                </a:rPr>
                <a:t>𝑽_█(𝟎  @ ) [█(𝟏−𝜸_𝑹𝒔 ) (𝒕_𝟎𝑹𝑺  − 𝒕_𝒓𝒔 )+𝜷(𝒕_𝒔𝒄𝒎−𝒕_𝑹𝑺  )+𝜸_𝑺𝑪𝑴  ( 𝒕−𝒕_𝑺𝑪𝑴 )]   +𝜹𝑽_𝒎𝒆𝒏+ 𝜹𝑽_𝒓𝒆𝒑+ 〖</a:t>
              </a:r>
              <a:r>
                <a:rPr lang="es-CO" sz="2000" b="1" i="0">
                  <a:solidFill>
                    <a:schemeClr val="bg1"/>
                  </a:solidFill>
                  <a:effectLst/>
                  <a:latin typeface="Cambria Math" panose="02040503050406030204" pitchFamily="18" charset="0"/>
                  <a:ea typeface="Cambria Math" panose="02040503050406030204" pitchFamily="18" charset="0"/>
                  <a:cs typeface="+mn-cs"/>
                </a:rPr>
                <a:t>𝜹𝑽</a:t>
              </a:r>
              <a:r>
                <a:rPr lang="es-CO" sz="2000" b="1" i="0">
                  <a:solidFill>
                    <a:schemeClr val="bg1"/>
                  </a:solidFill>
                  <a:effectLst/>
                  <a:latin typeface="Cambria Math" panose="02040503050406030204" pitchFamily="18" charset="0"/>
                  <a:ea typeface="+mn-ea"/>
                  <a:cs typeface="+mn-cs"/>
                </a:rPr>
                <a:t>〗_𝒓𝒆𝒔+𝜹𝑽_𝒂𝒅𝒅 ]</a:t>
              </a:r>
              <a:endParaRPr lang="es-CO" sz="2000">
                <a:solidFill>
                  <a:schemeClr val="bg1"/>
                </a:solidFill>
              </a:endParaRPr>
            </a:p>
          </xdr:txBody>
        </xdr:sp>
      </mc:Fallback>
    </mc:AlternateContent>
    <xdr:clientData/>
  </xdr:oneCellAnchor>
  <xdr:oneCellAnchor>
    <xdr:from>
      <xdr:col>6</xdr:col>
      <xdr:colOff>67072</xdr:colOff>
      <xdr:row>54</xdr:row>
      <xdr:rowOff>68035</xdr:rowOff>
    </xdr:from>
    <xdr:ext cx="4294416" cy="285750"/>
    <mc:AlternateContent xmlns:mc="http://schemas.openxmlformats.org/markup-compatibility/2006" xmlns:a14="http://schemas.microsoft.com/office/drawing/2010/main">
      <mc:Choice Requires="a14">
        <xdr:sp macro="" textlink="">
          <xdr:nvSpPr>
            <xdr:cNvPr id="8" name="CuadroTexto 7"/>
            <xdr:cNvSpPr txBox="1"/>
          </xdr:nvSpPr>
          <xdr:spPr>
            <a:xfrm>
              <a:off x="5373858" y="18628178"/>
              <a:ext cx="4294416"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400" b="1" i="1">
                        <a:solidFill>
                          <a:schemeClr val="tx1"/>
                        </a:solidFill>
                        <a:effectLst/>
                        <a:latin typeface="Cambria Math" panose="02040503050406030204" pitchFamily="18" charset="0"/>
                        <a:ea typeface="+mn-ea"/>
                        <a:cs typeface="+mn-cs"/>
                      </a:rPr>
                      <m:t>𝜷</m:t>
                    </m:r>
                    <m:r>
                      <a:rPr lang="es-CO" sz="1400" b="1" i="1">
                        <a:solidFill>
                          <a:schemeClr val="tx1"/>
                        </a:solidFill>
                        <a:effectLst/>
                        <a:latin typeface="Cambria Math" panose="02040503050406030204" pitchFamily="18" charset="0"/>
                        <a:ea typeface="+mn-ea"/>
                        <a:cs typeface="+mn-cs"/>
                      </a:rPr>
                      <m:t>=</m:t>
                    </m:r>
                    <m:d>
                      <m:dPr>
                        <m:ctrlPr>
                          <a:rPr lang="es-CO" sz="1400" b="1" i="1">
                            <a:solidFill>
                              <a:schemeClr val="tx1"/>
                            </a:solidFill>
                            <a:effectLst/>
                            <a:latin typeface="Cambria Math" panose="02040503050406030204" pitchFamily="18" charset="0"/>
                            <a:ea typeface="+mn-ea"/>
                            <a:cs typeface="+mn-cs"/>
                          </a:rPr>
                        </m:ctrlPr>
                      </m:dPr>
                      <m:e>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𝟎</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𝟏𝟏𝟕𝟔</m:t>
                        </m:r>
                        <m:r>
                          <a:rPr lang="es-CO" sz="1400" b="1" i="1">
                            <a:solidFill>
                              <a:schemeClr val="tx1"/>
                            </a:solidFill>
                            <a:effectLst/>
                            <a:latin typeface="Cambria Math" panose="02040503050406030204" pitchFamily="18" charset="0"/>
                            <a:ea typeface="+mn-ea"/>
                            <a:cs typeface="+mn-cs"/>
                          </a:rPr>
                          <m:t>∗</m:t>
                        </m:r>
                        <m:sSup>
                          <m:sSupPr>
                            <m:ctrlPr>
                              <a:rPr lang="es-CO" sz="1400" b="1" i="1">
                                <a:solidFill>
                                  <a:schemeClr val="tx1"/>
                                </a:solidFill>
                                <a:effectLst/>
                                <a:latin typeface="Cambria Math" panose="02040503050406030204" pitchFamily="18" charset="0"/>
                                <a:ea typeface="+mn-ea"/>
                                <a:cs typeface="+mn-cs"/>
                              </a:rPr>
                            </m:ctrlPr>
                          </m:sSupPr>
                          <m:e>
                            <m:r>
                              <a:rPr lang="es-CO" sz="1400" b="1" i="1">
                                <a:solidFill>
                                  <a:schemeClr val="tx1"/>
                                </a:solidFill>
                                <a:effectLst/>
                                <a:latin typeface="Cambria Math" panose="02040503050406030204" pitchFamily="18" charset="0"/>
                                <a:ea typeface="+mn-ea"/>
                                <a:cs typeface="+mn-cs"/>
                              </a:rPr>
                              <m:t>𝒕</m:t>
                            </m:r>
                          </m:e>
                          <m:sup>
                            <m:r>
                              <a:rPr lang="es-CO" sz="1400" b="1" i="1">
                                <a:solidFill>
                                  <a:schemeClr val="tx1"/>
                                </a:solidFill>
                                <a:effectLst/>
                                <a:latin typeface="Cambria Math" panose="02040503050406030204" pitchFamily="18" charset="0"/>
                                <a:ea typeface="+mn-ea"/>
                                <a:cs typeface="+mn-cs"/>
                              </a:rPr>
                              <m:t>𝟐</m:t>
                            </m:r>
                          </m:sup>
                        </m:sSup>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𝟏𝟓</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𝟖𝟒𝟔</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𝒕</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𝟔𝟐</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𝟔𝟕𝟕</m:t>
                        </m:r>
                      </m:e>
                    </m:d>
                    <m:r>
                      <a:rPr lang="es-CO" sz="1400" b="1" i="1">
                        <a:solidFill>
                          <a:schemeClr val="tx1"/>
                        </a:solidFill>
                        <a:effectLst/>
                        <a:latin typeface="Cambria Math" panose="02040503050406030204" pitchFamily="18" charset="0"/>
                        <a:ea typeface="+mn-ea"/>
                        <a:cs typeface="+mn-cs"/>
                      </a:rPr>
                      <m:t>∗</m:t>
                    </m:r>
                    <m:sSup>
                      <m:sSupPr>
                        <m:ctrlPr>
                          <a:rPr lang="es-CO" sz="1400" b="1" i="1">
                            <a:solidFill>
                              <a:schemeClr val="tx1"/>
                            </a:solidFill>
                            <a:effectLst/>
                            <a:latin typeface="Cambria Math" panose="02040503050406030204" pitchFamily="18" charset="0"/>
                            <a:ea typeface="+mn-ea"/>
                            <a:cs typeface="+mn-cs"/>
                          </a:rPr>
                        </m:ctrlPr>
                      </m:sSupPr>
                      <m:e>
                        <m:r>
                          <a:rPr lang="es-CO" sz="1400" b="1" i="1">
                            <a:solidFill>
                              <a:schemeClr val="tx1"/>
                            </a:solidFill>
                            <a:effectLst/>
                            <a:latin typeface="Cambria Math" panose="02040503050406030204" pitchFamily="18" charset="0"/>
                            <a:ea typeface="+mn-ea"/>
                            <a:cs typeface="+mn-cs"/>
                          </a:rPr>
                          <m:t>𝟏𝟎</m:t>
                        </m:r>
                      </m:e>
                      <m:sup>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𝟔</m:t>
                        </m:r>
                      </m:sup>
                    </m:sSup>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𝑪</m:t>
                    </m:r>
                  </m:oMath>
                </m:oMathPara>
              </a14:m>
              <a:endParaRPr lang="es-CO" sz="1400">
                <a:effectLst/>
              </a:endParaRPr>
            </a:p>
          </xdr:txBody>
        </xdr:sp>
      </mc:Choice>
      <mc:Fallback xmlns="">
        <xdr:sp macro="" textlink="">
          <xdr:nvSpPr>
            <xdr:cNvPr id="8" name="CuadroTexto 7"/>
            <xdr:cNvSpPr txBox="1"/>
          </xdr:nvSpPr>
          <xdr:spPr>
            <a:xfrm>
              <a:off x="5373858" y="18628178"/>
              <a:ext cx="4294416"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400" b="1" i="0">
                  <a:solidFill>
                    <a:schemeClr val="tx1"/>
                  </a:solidFill>
                  <a:effectLst/>
                  <a:latin typeface="Cambria Math" panose="02040503050406030204" pitchFamily="18" charset="0"/>
                  <a:ea typeface="+mn-ea"/>
                  <a:cs typeface="+mn-cs"/>
                </a:rPr>
                <a:t>𝜷=(−𝟎,𝟏𝟏𝟕𝟔∗𝒕^𝟐+𝟏𝟓,𝟖𝟒𝟔∗𝒕−𝟔𝟐,𝟔𝟕𝟕)∗〖𝟏𝟎〗^(−𝟔)/°𝑪</a:t>
              </a:r>
              <a:endParaRPr lang="es-CO" sz="1400">
                <a:effectLst/>
              </a:endParaRPr>
            </a:p>
          </xdr:txBody>
        </xdr:sp>
      </mc:Fallback>
    </mc:AlternateContent>
    <xdr:clientData/>
  </xdr:oneCellAnchor>
  <xdr:oneCellAnchor>
    <xdr:from>
      <xdr:col>6</xdr:col>
      <xdr:colOff>327945</xdr:colOff>
      <xdr:row>54</xdr:row>
      <xdr:rowOff>372275</xdr:rowOff>
    </xdr:from>
    <xdr:ext cx="1232796" cy="391133"/>
    <mc:AlternateContent xmlns:mc="http://schemas.openxmlformats.org/markup-compatibility/2006" xmlns:a14="http://schemas.microsoft.com/office/drawing/2010/main">
      <mc:Choice Requires="a14">
        <xdr:sp macro="" textlink="">
          <xdr:nvSpPr>
            <xdr:cNvPr id="9" name="CuadroTexto 8"/>
            <xdr:cNvSpPr txBox="1"/>
          </xdr:nvSpPr>
          <xdr:spPr>
            <a:xfrm>
              <a:off x="5642895" y="18946025"/>
              <a:ext cx="1232796" cy="39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solidFill>
                          <a:schemeClr val="tx1"/>
                        </a:solidFill>
                        <a:effectLst/>
                        <a:latin typeface="Cambria Math" panose="02040503050406030204" pitchFamily="18" charset="0"/>
                        <a:ea typeface="+mn-ea"/>
                        <a:cs typeface="+mn-cs"/>
                      </a:rPr>
                      <m:t>𝒕</m:t>
                    </m:r>
                    <m:r>
                      <a:rPr lang="es-CO" sz="1400" b="1" i="1">
                        <a:solidFill>
                          <a:schemeClr val="tx1"/>
                        </a:solidFill>
                        <a:effectLst/>
                        <a:latin typeface="Cambria Math" panose="02040503050406030204" pitchFamily="18" charset="0"/>
                        <a:ea typeface="+mn-ea"/>
                        <a:cs typeface="+mn-cs"/>
                      </a:rPr>
                      <m:t>=</m:t>
                    </m:r>
                    <m:f>
                      <m:fPr>
                        <m:ctrlPr>
                          <a:rPr lang="es-CO" sz="1400" b="1" i="1">
                            <a:solidFill>
                              <a:schemeClr val="tx1"/>
                            </a:solidFill>
                            <a:effectLst/>
                            <a:latin typeface="Cambria Math" panose="02040503050406030204" pitchFamily="18" charset="0"/>
                            <a:ea typeface="+mn-ea"/>
                            <a:cs typeface="+mn-cs"/>
                          </a:rPr>
                        </m:ctrlPr>
                      </m:fPr>
                      <m:num>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𝒕</m:t>
                            </m:r>
                          </m:e>
                          <m:sub>
                            <m:r>
                              <a:rPr lang="es-CO" sz="1400" b="1" i="1">
                                <a:solidFill>
                                  <a:schemeClr val="tx1"/>
                                </a:solidFill>
                                <a:effectLst/>
                                <a:latin typeface="Cambria Math" panose="02040503050406030204" pitchFamily="18" charset="0"/>
                                <a:ea typeface="+mn-ea"/>
                                <a:cs typeface="+mn-cs"/>
                              </a:rPr>
                              <m:t>𝑹𝑺</m:t>
                            </m:r>
                            <m:r>
                              <a:rPr lang="es-CO" sz="1400" b="1" i="1">
                                <a:solidFill>
                                  <a:schemeClr val="tx1"/>
                                </a:solidFill>
                                <a:effectLst/>
                                <a:latin typeface="Cambria Math" panose="02040503050406030204" pitchFamily="18" charset="0"/>
                                <a:ea typeface="+mn-ea"/>
                                <a:cs typeface="+mn-cs"/>
                              </a:rPr>
                              <m:t> </m:t>
                            </m:r>
                          </m:sub>
                        </m:sSub>
                        <m:r>
                          <a:rPr lang="es-CO" sz="1400" b="1" i="1">
                            <a:solidFill>
                              <a:schemeClr val="tx1"/>
                            </a:solidFill>
                            <a:effectLst/>
                            <a:latin typeface="Cambria Math" panose="02040503050406030204" pitchFamily="18" charset="0"/>
                            <a:ea typeface="+mn-ea"/>
                            <a:cs typeface="+mn-cs"/>
                          </a:rPr>
                          <m:t>+ </m:t>
                        </m:r>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𝒕</m:t>
                            </m:r>
                          </m:e>
                          <m:sub>
                            <m:r>
                              <a:rPr lang="es-CO" sz="1400" b="1" i="1">
                                <a:solidFill>
                                  <a:schemeClr val="tx1"/>
                                </a:solidFill>
                                <a:effectLst/>
                                <a:latin typeface="Cambria Math" panose="02040503050406030204" pitchFamily="18" charset="0"/>
                                <a:ea typeface="+mn-ea"/>
                                <a:cs typeface="+mn-cs"/>
                              </a:rPr>
                              <m:t>𝑺𝑪𝑴</m:t>
                            </m:r>
                            <m:r>
                              <a:rPr lang="es-CO" sz="1400" b="1" i="1">
                                <a:solidFill>
                                  <a:schemeClr val="tx1"/>
                                </a:solidFill>
                                <a:effectLst/>
                                <a:latin typeface="Cambria Math" panose="02040503050406030204" pitchFamily="18" charset="0"/>
                                <a:ea typeface="+mn-ea"/>
                                <a:cs typeface="+mn-cs"/>
                              </a:rPr>
                              <m:t> </m:t>
                            </m:r>
                          </m:sub>
                        </m:sSub>
                      </m:num>
                      <m:den>
                        <m:r>
                          <a:rPr lang="es-CO" sz="1400" b="1" i="1">
                            <a:solidFill>
                              <a:schemeClr val="tx1"/>
                            </a:solidFill>
                            <a:effectLst/>
                            <a:latin typeface="Cambria Math" panose="02040503050406030204" pitchFamily="18" charset="0"/>
                            <a:ea typeface="+mn-ea"/>
                            <a:cs typeface="+mn-cs"/>
                          </a:rPr>
                          <m:t>𝟐</m:t>
                        </m:r>
                      </m:den>
                    </m:f>
                  </m:oMath>
                </m:oMathPara>
              </a14:m>
              <a:endParaRPr lang="es-CO" sz="1100">
                <a:latin typeface="Times New Roman" panose="02020603050405020304" pitchFamily="18" charset="0"/>
                <a:cs typeface="Times New Roman" panose="02020603050405020304" pitchFamily="18" charset="0"/>
              </a:endParaRPr>
            </a:p>
          </xdr:txBody>
        </xdr:sp>
      </mc:Choice>
      <mc:Fallback xmlns="">
        <xdr:sp macro="" textlink="">
          <xdr:nvSpPr>
            <xdr:cNvPr id="9" name="CuadroTexto 8"/>
            <xdr:cNvSpPr txBox="1"/>
          </xdr:nvSpPr>
          <xdr:spPr>
            <a:xfrm>
              <a:off x="5642895" y="18946025"/>
              <a:ext cx="1232796" cy="39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solidFill>
                    <a:schemeClr val="tx1"/>
                  </a:solidFill>
                  <a:effectLst/>
                  <a:latin typeface="Cambria Math" panose="02040503050406030204" pitchFamily="18" charset="0"/>
                  <a:ea typeface="+mn-ea"/>
                  <a:cs typeface="+mn-cs"/>
                </a:rPr>
                <a:t>𝒕=(𝒕_(𝑹𝑺 )+ 𝒕_(𝑺𝑪𝑴 ))/𝟐</a:t>
              </a:r>
              <a:endParaRPr lang="es-CO" sz="1100">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4</xdr:col>
      <xdr:colOff>322117</xdr:colOff>
      <xdr:row>59</xdr:row>
      <xdr:rowOff>15585</xdr:rowOff>
    </xdr:from>
    <xdr:ext cx="4533485" cy="366280"/>
    <mc:AlternateContent xmlns:mc="http://schemas.openxmlformats.org/markup-compatibility/2006" xmlns:a14="http://schemas.microsoft.com/office/drawing/2010/main">
      <mc:Choice Requires="a14">
        <xdr:sp macro="" textlink="">
          <xdr:nvSpPr>
            <xdr:cNvPr id="14" name="CuadroTexto 13"/>
            <xdr:cNvSpPr txBox="1"/>
          </xdr:nvSpPr>
          <xdr:spPr>
            <a:xfrm>
              <a:off x="3865417" y="20170485"/>
              <a:ext cx="4533485" cy="366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𝑽𝒕</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m:t>
                        </m:r>
                        <m:r>
                          <a:rPr lang="es-CO" sz="1100" b="1" i="1" baseline="-25000">
                            <a:solidFill>
                              <a:schemeClr val="tx1"/>
                            </a:solidFill>
                            <a:effectLst/>
                            <a:latin typeface="Cambria Math" panose="02040503050406030204" pitchFamily="18" charset="0"/>
                            <a:ea typeface="+mn-ea"/>
                            <a:cs typeface="+mn-cs"/>
                          </a:rPr>
                          <m:t>𝟎</m:t>
                        </m:r>
                      </m:den>
                    </m:f>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𝟏</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𝜸</m:t>
                    </m:r>
                    <m:r>
                      <a:rPr lang="es-CO" sz="1100" b="1" i="1" baseline="-25000">
                        <a:solidFill>
                          <a:schemeClr val="tx1"/>
                        </a:solidFill>
                        <a:effectLst/>
                        <a:latin typeface="Cambria Math" panose="02040503050406030204" pitchFamily="18" charset="0"/>
                        <a:ea typeface="+mn-ea"/>
                        <a:cs typeface="+mn-cs"/>
                      </a:rPr>
                      <m:t>𝑹𝑺</m:t>
                    </m:r>
                    <m:r>
                      <a:rPr lang="es-CO" sz="1100" b="1" i="1">
                        <a:solidFill>
                          <a:schemeClr val="tx1"/>
                        </a:solidFill>
                        <a:effectLst/>
                        <a:latin typeface="Cambria Math" panose="02040503050406030204" pitchFamily="18" charset="0"/>
                        <a:ea typeface="+mn-ea"/>
                        <a:cs typeface="+mn-cs"/>
                      </a:rPr>
                      <m:t>∗</m:t>
                    </m:r>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𝒕</m:t>
                        </m:r>
                        <m:r>
                          <a:rPr lang="es-CO" sz="1100" b="1" i="1" baseline="-25000">
                            <a:solidFill>
                              <a:schemeClr val="tx1"/>
                            </a:solidFill>
                            <a:effectLst/>
                            <a:latin typeface="Cambria Math" panose="02040503050406030204" pitchFamily="18" charset="0"/>
                            <a:ea typeface="+mn-ea"/>
                            <a:cs typeface="+mn-cs"/>
                          </a:rPr>
                          <m:t>𝟎</m:t>
                        </m:r>
                        <m:r>
                          <a:rPr lang="es-CO" sz="1100" b="1" i="1" baseline="-25000">
                            <a:solidFill>
                              <a:schemeClr val="tx1"/>
                            </a:solidFill>
                            <a:effectLst/>
                            <a:latin typeface="Cambria Math" panose="02040503050406030204" pitchFamily="18" charset="0"/>
                            <a:ea typeface="+mn-ea"/>
                            <a:cs typeface="+mn-cs"/>
                          </a:rPr>
                          <m:t>𝑹𝑺</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𝒕𝑹𝑺</m:t>
                        </m:r>
                      </m:e>
                    </m:d>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𝜷</m:t>
                    </m:r>
                    <m:r>
                      <a:rPr lang="es-CO" sz="1100" b="1" i="1">
                        <a:solidFill>
                          <a:schemeClr val="tx1"/>
                        </a:solidFill>
                        <a:effectLst/>
                        <a:latin typeface="Cambria Math" panose="02040503050406030204" pitchFamily="18" charset="0"/>
                        <a:ea typeface="+mn-ea"/>
                        <a:cs typeface="+mn-cs"/>
                      </a:rPr>
                      <m:t>∗</m:t>
                    </m:r>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𝒕</m:t>
                        </m:r>
                        <m:r>
                          <a:rPr lang="es-CO" sz="1100" b="1" i="1" baseline="-25000">
                            <a:solidFill>
                              <a:schemeClr val="tx1"/>
                            </a:solidFill>
                            <a:effectLst/>
                            <a:latin typeface="Cambria Math" panose="02040503050406030204" pitchFamily="18" charset="0"/>
                            <a:ea typeface="+mn-ea"/>
                            <a:cs typeface="+mn-cs"/>
                          </a:rPr>
                          <m:t>𝑺𝑪𝑴</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𝒕𝑹𝑺</m:t>
                        </m:r>
                      </m:e>
                    </m:d>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𝜸</m:t>
                    </m:r>
                    <m:r>
                      <a:rPr lang="es-CO" sz="1100" b="1" i="1" baseline="-25000">
                        <a:solidFill>
                          <a:schemeClr val="tx1"/>
                        </a:solidFill>
                        <a:effectLst/>
                        <a:latin typeface="Cambria Math" panose="02040503050406030204" pitchFamily="18" charset="0"/>
                        <a:ea typeface="+mn-ea"/>
                        <a:cs typeface="+mn-cs"/>
                      </a:rPr>
                      <m:t>𝑺𝑪𝑴</m:t>
                    </m:r>
                    <m:r>
                      <a:rPr lang="es-CO" sz="1100" b="1" i="1">
                        <a:solidFill>
                          <a:schemeClr val="tx1"/>
                        </a:solidFill>
                        <a:effectLst/>
                        <a:latin typeface="Cambria Math" panose="02040503050406030204" pitchFamily="18" charset="0"/>
                        <a:ea typeface="+mn-ea"/>
                        <a:cs typeface="+mn-cs"/>
                      </a:rPr>
                      <m:t>∗</m:t>
                    </m:r>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𝒕</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𝒕𝑺𝑪𝑴</m:t>
                        </m:r>
                      </m:e>
                    </m:d>
                    <m:r>
                      <a:rPr lang="es-CO" sz="1100" b="1" i="1">
                        <a:solidFill>
                          <a:schemeClr val="tx1"/>
                        </a:solidFill>
                        <a:effectLst/>
                        <a:latin typeface="Cambria Math" panose="02040503050406030204" pitchFamily="18" charset="0"/>
                        <a:ea typeface="+mn-ea"/>
                        <a:cs typeface="+mn-cs"/>
                      </a:rPr>
                      <m:t>]</m:t>
                    </m:r>
                  </m:oMath>
                </m:oMathPara>
              </a14:m>
              <a:endParaRPr lang="es-CO">
                <a:effectLst/>
              </a:endParaRPr>
            </a:p>
            <a:p>
              <a:endParaRPr lang="es-CO" sz="1100"/>
            </a:p>
          </xdr:txBody>
        </xdr:sp>
      </mc:Choice>
      <mc:Fallback xmlns="">
        <xdr:sp macro="" textlink="">
          <xdr:nvSpPr>
            <xdr:cNvPr id="14" name="CuadroTexto 13"/>
            <xdr:cNvSpPr txBox="1"/>
          </xdr:nvSpPr>
          <xdr:spPr>
            <a:xfrm>
              <a:off x="3865417" y="20170485"/>
              <a:ext cx="4533485" cy="366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100" b="1" i="0">
                  <a:solidFill>
                    <a:schemeClr val="tx1"/>
                  </a:solidFill>
                  <a:effectLst/>
                  <a:latin typeface="Cambria Math" panose="02040503050406030204" pitchFamily="18" charset="0"/>
                  <a:ea typeface="+mn-ea"/>
                  <a:cs typeface="+mn-cs"/>
                </a:rPr>
                <a:t>𝝏𝑽𝒕/𝝏𝑽</a:t>
              </a:r>
              <a:r>
                <a:rPr lang="es-CO" sz="1100" b="1" i="0" baseline="-25000">
                  <a:solidFill>
                    <a:schemeClr val="tx1"/>
                  </a:solidFill>
                  <a:effectLst/>
                  <a:latin typeface="Cambria Math" panose="02040503050406030204" pitchFamily="18" charset="0"/>
                  <a:ea typeface="+mn-ea"/>
                  <a:cs typeface="+mn-cs"/>
                </a:rPr>
                <a:t>𝟎</a:t>
              </a:r>
              <a:r>
                <a:rPr lang="es-CO" sz="1100" b="1" i="0">
                  <a:solidFill>
                    <a:schemeClr val="tx1"/>
                  </a:solidFill>
                  <a:effectLst/>
                  <a:latin typeface="Cambria Math" panose="02040503050406030204" pitchFamily="18" charset="0"/>
                  <a:ea typeface="+mn-ea"/>
                  <a:cs typeface="+mn-cs"/>
                </a:rPr>
                <a:t>=[𝟏−𝜸</a:t>
              </a:r>
              <a:r>
                <a:rPr lang="es-CO" sz="1100" b="1" i="0" baseline="-25000">
                  <a:solidFill>
                    <a:schemeClr val="tx1"/>
                  </a:solidFill>
                  <a:effectLst/>
                  <a:latin typeface="Cambria Math" panose="02040503050406030204" pitchFamily="18" charset="0"/>
                  <a:ea typeface="+mn-ea"/>
                  <a:cs typeface="+mn-cs"/>
                </a:rPr>
                <a:t>𝑹𝑺</a:t>
              </a:r>
              <a:r>
                <a:rPr lang="es-CO" sz="1100" b="1" i="0">
                  <a:solidFill>
                    <a:schemeClr val="tx1"/>
                  </a:solidFill>
                  <a:effectLst/>
                  <a:latin typeface="Cambria Math" panose="02040503050406030204" pitchFamily="18" charset="0"/>
                  <a:ea typeface="+mn-ea"/>
                  <a:cs typeface="+mn-cs"/>
                </a:rPr>
                <a:t>∗(𝒕</a:t>
              </a:r>
              <a:r>
                <a:rPr lang="es-CO" sz="1100" b="1" i="0" baseline="-25000">
                  <a:solidFill>
                    <a:schemeClr val="tx1"/>
                  </a:solidFill>
                  <a:effectLst/>
                  <a:latin typeface="Cambria Math" panose="02040503050406030204" pitchFamily="18" charset="0"/>
                  <a:ea typeface="+mn-ea"/>
                  <a:cs typeface="+mn-cs"/>
                </a:rPr>
                <a:t>𝟎𝑹𝑺</a:t>
              </a:r>
              <a:r>
                <a:rPr lang="es-CO" sz="1100" b="1" i="0">
                  <a:solidFill>
                    <a:schemeClr val="tx1"/>
                  </a:solidFill>
                  <a:effectLst/>
                  <a:latin typeface="Cambria Math" panose="02040503050406030204" pitchFamily="18" charset="0"/>
                  <a:ea typeface="+mn-ea"/>
                  <a:cs typeface="+mn-cs"/>
                </a:rPr>
                <a:t>−𝒕𝑹𝑺)+𝜷∗(𝒕</a:t>
              </a:r>
              <a:r>
                <a:rPr lang="es-CO" sz="1100" b="1" i="0" baseline="-25000">
                  <a:solidFill>
                    <a:schemeClr val="tx1"/>
                  </a:solidFill>
                  <a:effectLst/>
                  <a:latin typeface="Cambria Math" panose="02040503050406030204" pitchFamily="18" charset="0"/>
                  <a:ea typeface="+mn-ea"/>
                  <a:cs typeface="+mn-cs"/>
                </a:rPr>
                <a:t>𝑺𝑪𝑴</a:t>
              </a:r>
              <a:r>
                <a:rPr lang="es-CO" sz="1100" b="1" i="0">
                  <a:solidFill>
                    <a:schemeClr val="tx1"/>
                  </a:solidFill>
                  <a:effectLst/>
                  <a:latin typeface="Cambria Math" panose="02040503050406030204" pitchFamily="18" charset="0"/>
                  <a:ea typeface="+mn-ea"/>
                  <a:cs typeface="+mn-cs"/>
                </a:rPr>
                <a:t>−𝒕𝑹𝑺)+𝜸</a:t>
              </a:r>
              <a:r>
                <a:rPr lang="es-CO" sz="1100" b="1" i="0" baseline="-25000">
                  <a:solidFill>
                    <a:schemeClr val="tx1"/>
                  </a:solidFill>
                  <a:effectLst/>
                  <a:latin typeface="Cambria Math" panose="02040503050406030204" pitchFamily="18" charset="0"/>
                  <a:ea typeface="+mn-ea"/>
                  <a:cs typeface="+mn-cs"/>
                </a:rPr>
                <a:t>𝑺𝑪𝑴</a:t>
              </a:r>
              <a:r>
                <a:rPr lang="es-CO" sz="1100" b="1" i="0">
                  <a:solidFill>
                    <a:schemeClr val="tx1"/>
                  </a:solidFill>
                  <a:effectLst/>
                  <a:latin typeface="Cambria Math" panose="02040503050406030204" pitchFamily="18" charset="0"/>
                  <a:ea typeface="+mn-ea"/>
                  <a:cs typeface="+mn-cs"/>
                </a:rPr>
                <a:t>∗(𝒕−𝒕𝑺𝑪𝑴)]</a:t>
              </a:r>
              <a:endParaRPr lang="es-CO">
                <a:effectLst/>
              </a:endParaRPr>
            </a:p>
            <a:p>
              <a:endParaRPr lang="es-CO" sz="1100"/>
            </a:p>
          </xdr:txBody>
        </xdr:sp>
      </mc:Fallback>
    </mc:AlternateContent>
    <xdr:clientData/>
  </xdr:oneCellAnchor>
  <xdr:oneCellAnchor>
    <xdr:from>
      <xdr:col>3</xdr:col>
      <xdr:colOff>232682</xdr:colOff>
      <xdr:row>105</xdr:row>
      <xdr:rowOff>79080</xdr:rowOff>
    </xdr:from>
    <xdr:ext cx="570140" cy="233883"/>
    <mc:AlternateContent xmlns:mc="http://schemas.openxmlformats.org/markup-compatibility/2006" xmlns:a14="http://schemas.microsoft.com/office/drawing/2010/main">
      <mc:Choice Requires="a14">
        <xdr:sp macro="" textlink="">
          <xdr:nvSpPr>
            <xdr:cNvPr id="3" name="CuadroTexto 2"/>
            <xdr:cNvSpPr txBox="1"/>
          </xdr:nvSpPr>
          <xdr:spPr>
            <a:xfrm>
              <a:off x="2967718" y="32300794"/>
              <a:ext cx="570140" cy="233883"/>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200" i="1">
                            <a:solidFill>
                              <a:sysClr val="windowText" lastClr="000000"/>
                            </a:solidFill>
                            <a:latin typeface="Cambria Math" panose="02040503050406030204" pitchFamily="18" charset="0"/>
                          </a:rPr>
                        </m:ctrlPr>
                      </m:sSubPr>
                      <m:e>
                        <m:r>
                          <a:rPr lang="es-CO" sz="1200" b="0" i="1">
                            <a:solidFill>
                              <a:sysClr val="windowText" lastClr="000000"/>
                            </a:solidFill>
                            <a:latin typeface="Cambria Math" panose="02040503050406030204" pitchFamily="18" charset="0"/>
                          </a:rPr>
                          <m:t>𝑢</m:t>
                        </m:r>
                        <m:r>
                          <a:rPr lang="es-CO" sz="1200" i="1">
                            <a:solidFill>
                              <a:sysClr val="windowText" lastClr="000000"/>
                            </a:solidFill>
                            <a:latin typeface="Cambria Math" panose="02040503050406030204" pitchFamily="18" charset="0"/>
                            <a:ea typeface="Cambria Math" panose="02040503050406030204" pitchFamily="18" charset="0"/>
                          </a:rPr>
                          <m:t>𝛿</m:t>
                        </m:r>
                        <m:r>
                          <a:rPr lang="es-CO" sz="1200" b="0" i="1">
                            <a:solidFill>
                              <a:sysClr val="windowText" lastClr="000000"/>
                            </a:solidFill>
                            <a:latin typeface="Cambria Math" panose="02040503050406030204" pitchFamily="18" charset="0"/>
                            <a:ea typeface="Cambria Math" panose="02040503050406030204" pitchFamily="18" charset="0"/>
                          </a:rPr>
                          <m:t>𝑉</m:t>
                        </m:r>
                      </m:e>
                      <m:sub>
                        <m:r>
                          <a:rPr lang="es-CO" sz="1200" b="0" i="1">
                            <a:solidFill>
                              <a:sysClr val="windowText" lastClr="000000"/>
                            </a:solidFill>
                            <a:latin typeface="Cambria Math" panose="02040503050406030204" pitchFamily="18" charset="0"/>
                          </a:rPr>
                          <m:t>𝑚𝑒𝑛</m:t>
                        </m:r>
                      </m:sub>
                    </m:sSub>
                  </m:oMath>
                </m:oMathPara>
              </a14:m>
              <a:endParaRPr lang="es-CO" sz="1200">
                <a:solidFill>
                  <a:sysClr val="windowText" lastClr="000000"/>
                </a:solidFill>
              </a:endParaRPr>
            </a:p>
          </xdr:txBody>
        </xdr:sp>
      </mc:Choice>
      <mc:Fallback xmlns="">
        <xdr:sp macro="" textlink="">
          <xdr:nvSpPr>
            <xdr:cNvPr id="3" name="CuadroTexto 2"/>
            <xdr:cNvSpPr txBox="1"/>
          </xdr:nvSpPr>
          <xdr:spPr>
            <a:xfrm>
              <a:off x="2967718" y="32300794"/>
              <a:ext cx="570140" cy="233883"/>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200" i="0">
                  <a:solidFill>
                    <a:sysClr val="windowText" lastClr="000000"/>
                  </a:solidFill>
                  <a:latin typeface="Cambria Math" panose="02040503050406030204" pitchFamily="18" charset="0"/>
                </a:rPr>
                <a:t>〖</a:t>
              </a:r>
              <a:r>
                <a:rPr lang="es-CO" sz="1200" b="0" i="0">
                  <a:solidFill>
                    <a:sysClr val="windowText" lastClr="000000"/>
                  </a:solidFill>
                  <a:latin typeface="Cambria Math" panose="02040503050406030204" pitchFamily="18" charset="0"/>
                </a:rPr>
                <a:t>𝑢</a:t>
              </a:r>
              <a:r>
                <a:rPr lang="es-CO" sz="1200" i="0">
                  <a:solidFill>
                    <a:sysClr val="windowText" lastClr="000000"/>
                  </a:solidFill>
                  <a:latin typeface="Cambria Math" panose="02040503050406030204" pitchFamily="18" charset="0"/>
                  <a:ea typeface="Cambria Math" panose="02040503050406030204" pitchFamily="18" charset="0"/>
                </a:rPr>
                <a:t>𝛿</a:t>
              </a:r>
              <a:r>
                <a:rPr lang="es-CO" sz="1200" b="0" i="0">
                  <a:solidFill>
                    <a:sysClr val="windowText" lastClr="000000"/>
                  </a:solidFill>
                  <a:latin typeface="Cambria Math" panose="02040503050406030204" pitchFamily="18" charset="0"/>
                  <a:ea typeface="Cambria Math" panose="02040503050406030204" pitchFamily="18" charset="0"/>
                </a:rPr>
                <a:t>𝑉〗_</a:t>
              </a:r>
              <a:r>
                <a:rPr lang="es-CO" sz="1200" b="0" i="0">
                  <a:solidFill>
                    <a:sysClr val="windowText" lastClr="000000"/>
                  </a:solidFill>
                  <a:latin typeface="Cambria Math" panose="02040503050406030204" pitchFamily="18" charset="0"/>
                </a:rPr>
                <a:t>𝑚𝑒𝑛</a:t>
              </a:r>
              <a:endParaRPr lang="es-CO" sz="1200">
                <a:solidFill>
                  <a:sysClr val="windowText" lastClr="000000"/>
                </a:solidFill>
              </a:endParaRPr>
            </a:p>
          </xdr:txBody>
        </xdr:sp>
      </mc:Fallback>
    </mc:AlternateContent>
    <xdr:clientData/>
  </xdr:oneCellAnchor>
  <xdr:oneCellAnchor>
    <xdr:from>
      <xdr:col>3</xdr:col>
      <xdr:colOff>228599</xdr:colOff>
      <xdr:row>106</xdr:row>
      <xdr:rowOff>75320</xdr:rowOff>
    </xdr:from>
    <xdr:ext cx="583746" cy="258055"/>
    <mc:AlternateContent xmlns:mc="http://schemas.openxmlformats.org/markup-compatibility/2006" xmlns:a14="http://schemas.microsoft.com/office/drawing/2010/main">
      <mc:Choice Requires="a14">
        <xdr:sp macro="" textlink="">
          <xdr:nvSpPr>
            <xdr:cNvPr id="28" name="CuadroTexto 27"/>
            <xdr:cNvSpPr txBox="1"/>
          </xdr:nvSpPr>
          <xdr:spPr>
            <a:xfrm>
              <a:off x="2963635" y="32678034"/>
              <a:ext cx="583746" cy="25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200" i="1">
                            <a:solidFill>
                              <a:sysClr val="windowText" lastClr="000000"/>
                            </a:solidFill>
                            <a:latin typeface="Cambria Math" panose="02040503050406030204" pitchFamily="18" charset="0"/>
                          </a:rPr>
                        </m:ctrlPr>
                      </m:sSubPr>
                      <m:e>
                        <m:r>
                          <a:rPr lang="es-CO" sz="1200" b="0" i="1">
                            <a:solidFill>
                              <a:sysClr val="windowText" lastClr="000000"/>
                            </a:solidFill>
                            <a:latin typeface="Cambria Math" panose="02040503050406030204" pitchFamily="18" charset="0"/>
                          </a:rPr>
                          <m:t>𝑢</m:t>
                        </m:r>
                        <m:r>
                          <a:rPr lang="es-CO" sz="1200" i="1">
                            <a:solidFill>
                              <a:sysClr val="windowText" lastClr="000000"/>
                            </a:solidFill>
                            <a:latin typeface="Cambria Math" panose="02040503050406030204" pitchFamily="18" charset="0"/>
                            <a:ea typeface="Cambria Math" panose="02040503050406030204" pitchFamily="18" charset="0"/>
                          </a:rPr>
                          <m:t>𝛿</m:t>
                        </m:r>
                        <m:r>
                          <a:rPr lang="es-CO" sz="1200" b="0" i="1">
                            <a:solidFill>
                              <a:sysClr val="windowText" lastClr="000000"/>
                            </a:solidFill>
                            <a:latin typeface="Cambria Math" panose="02040503050406030204" pitchFamily="18" charset="0"/>
                            <a:ea typeface="Cambria Math" panose="02040503050406030204" pitchFamily="18" charset="0"/>
                          </a:rPr>
                          <m:t>𝑉</m:t>
                        </m:r>
                      </m:e>
                      <m:sub>
                        <m:r>
                          <a:rPr lang="es-CO" sz="1200" b="0" i="1">
                            <a:solidFill>
                              <a:sysClr val="windowText" lastClr="000000"/>
                            </a:solidFill>
                            <a:latin typeface="Cambria Math" panose="02040503050406030204" pitchFamily="18" charset="0"/>
                          </a:rPr>
                          <m:t>𝑚𝑒𝑛</m:t>
                        </m:r>
                      </m:sub>
                    </m:sSub>
                  </m:oMath>
                </m:oMathPara>
              </a14:m>
              <a:endParaRPr lang="es-CO" sz="1200">
                <a:solidFill>
                  <a:sysClr val="windowText" lastClr="000000"/>
                </a:solidFill>
              </a:endParaRPr>
            </a:p>
          </xdr:txBody>
        </xdr:sp>
      </mc:Choice>
      <mc:Fallback xmlns="">
        <xdr:sp macro="" textlink="">
          <xdr:nvSpPr>
            <xdr:cNvPr id="28" name="CuadroTexto 27"/>
            <xdr:cNvSpPr txBox="1"/>
          </xdr:nvSpPr>
          <xdr:spPr>
            <a:xfrm>
              <a:off x="2963635" y="32678034"/>
              <a:ext cx="583746" cy="25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200" i="0">
                  <a:solidFill>
                    <a:sysClr val="windowText" lastClr="000000"/>
                  </a:solidFill>
                  <a:latin typeface="Cambria Math" panose="02040503050406030204" pitchFamily="18" charset="0"/>
                </a:rPr>
                <a:t>〖</a:t>
              </a:r>
              <a:r>
                <a:rPr lang="es-CO" sz="1200" b="0" i="0">
                  <a:solidFill>
                    <a:sysClr val="windowText" lastClr="000000"/>
                  </a:solidFill>
                  <a:latin typeface="Cambria Math" panose="02040503050406030204" pitchFamily="18" charset="0"/>
                </a:rPr>
                <a:t>𝑢</a:t>
              </a:r>
              <a:r>
                <a:rPr lang="es-CO" sz="1200" i="0">
                  <a:solidFill>
                    <a:sysClr val="windowText" lastClr="000000"/>
                  </a:solidFill>
                  <a:latin typeface="Cambria Math" panose="02040503050406030204" pitchFamily="18" charset="0"/>
                  <a:ea typeface="Cambria Math" panose="02040503050406030204" pitchFamily="18" charset="0"/>
                </a:rPr>
                <a:t>𝛿</a:t>
              </a:r>
              <a:r>
                <a:rPr lang="es-CO" sz="1200" b="0" i="0">
                  <a:solidFill>
                    <a:sysClr val="windowText" lastClr="000000"/>
                  </a:solidFill>
                  <a:latin typeface="Cambria Math" panose="02040503050406030204" pitchFamily="18" charset="0"/>
                  <a:ea typeface="Cambria Math" panose="02040503050406030204" pitchFamily="18" charset="0"/>
                </a:rPr>
                <a:t>𝑉〗_</a:t>
              </a:r>
              <a:r>
                <a:rPr lang="es-CO" sz="1200" b="0" i="0">
                  <a:solidFill>
                    <a:sysClr val="windowText" lastClr="000000"/>
                  </a:solidFill>
                  <a:latin typeface="Cambria Math" panose="02040503050406030204" pitchFamily="18" charset="0"/>
                </a:rPr>
                <a:t>𝑚𝑒𝑛</a:t>
              </a:r>
              <a:endParaRPr lang="es-CO" sz="1200">
                <a:solidFill>
                  <a:sysClr val="windowText" lastClr="000000"/>
                </a:solidFill>
              </a:endParaRPr>
            </a:p>
          </xdr:txBody>
        </xdr:sp>
      </mc:Fallback>
    </mc:AlternateContent>
    <xdr:clientData/>
  </xdr:oneCellAnchor>
  <xdr:oneCellAnchor>
    <xdr:from>
      <xdr:col>3</xdr:col>
      <xdr:colOff>367392</xdr:colOff>
      <xdr:row>107</xdr:row>
      <xdr:rowOff>78440</xdr:rowOff>
    </xdr:from>
    <xdr:ext cx="427425" cy="261739"/>
    <mc:AlternateContent xmlns:mc="http://schemas.openxmlformats.org/markup-compatibility/2006" xmlns:a14="http://schemas.microsoft.com/office/drawing/2010/main">
      <mc:Choice Requires="a14">
        <xdr:sp macro="" textlink="">
          <xdr:nvSpPr>
            <xdr:cNvPr id="30" name="CuadroTexto 29"/>
            <xdr:cNvSpPr txBox="1"/>
          </xdr:nvSpPr>
          <xdr:spPr>
            <a:xfrm>
              <a:off x="3102428" y="33062154"/>
              <a:ext cx="427425" cy="2617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200" i="1">
                            <a:solidFill>
                              <a:sysClr val="windowText" lastClr="000000"/>
                            </a:solidFill>
                            <a:latin typeface="Cambria Math" panose="02040503050406030204" pitchFamily="18" charset="0"/>
                          </a:rPr>
                        </m:ctrlPr>
                      </m:sSubPr>
                      <m:e>
                        <m:r>
                          <a:rPr lang="es-CO" sz="1200" i="1">
                            <a:solidFill>
                              <a:sysClr val="windowText" lastClr="000000"/>
                            </a:solidFill>
                            <a:latin typeface="Cambria Math" panose="02040503050406030204" pitchFamily="18" charset="0"/>
                            <a:ea typeface="Cambria Math" panose="02040503050406030204" pitchFamily="18" charset="0"/>
                          </a:rPr>
                          <m:t>𝛿</m:t>
                        </m:r>
                        <m:r>
                          <a:rPr lang="es-CO" sz="1200" b="0" i="1">
                            <a:solidFill>
                              <a:sysClr val="windowText" lastClr="000000"/>
                            </a:solidFill>
                            <a:latin typeface="Cambria Math" panose="02040503050406030204" pitchFamily="18" charset="0"/>
                            <a:ea typeface="Cambria Math" panose="02040503050406030204" pitchFamily="18" charset="0"/>
                          </a:rPr>
                          <m:t>𝑉</m:t>
                        </m:r>
                      </m:e>
                      <m:sub>
                        <m:r>
                          <a:rPr lang="es-CO" sz="1200" b="0" i="1">
                            <a:solidFill>
                              <a:sysClr val="windowText" lastClr="000000"/>
                            </a:solidFill>
                            <a:latin typeface="Cambria Math" panose="02040503050406030204" pitchFamily="18" charset="0"/>
                          </a:rPr>
                          <m:t>𝑟𝑒𝑝</m:t>
                        </m:r>
                      </m:sub>
                    </m:sSub>
                  </m:oMath>
                </m:oMathPara>
              </a14:m>
              <a:endParaRPr lang="es-CO" sz="1200">
                <a:solidFill>
                  <a:sysClr val="windowText" lastClr="000000"/>
                </a:solidFill>
              </a:endParaRPr>
            </a:p>
          </xdr:txBody>
        </xdr:sp>
      </mc:Choice>
      <mc:Fallback xmlns="">
        <xdr:sp macro="" textlink="">
          <xdr:nvSpPr>
            <xdr:cNvPr id="30" name="CuadroTexto 29"/>
            <xdr:cNvSpPr txBox="1"/>
          </xdr:nvSpPr>
          <xdr:spPr>
            <a:xfrm>
              <a:off x="3102428" y="33062154"/>
              <a:ext cx="427425" cy="2617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200" i="0">
                  <a:solidFill>
                    <a:sysClr val="windowText" lastClr="000000"/>
                  </a:solidFill>
                  <a:latin typeface="Cambria Math" panose="02040503050406030204" pitchFamily="18" charset="0"/>
                </a:rPr>
                <a:t>〖</a:t>
              </a:r>
              <a:r>
                <a:rPr lang="es-CO" sz="1200" i="0">
                  <a:solidFill>
                    <a:sysClr val="windowText" lastClr="000000"/>
                  </a:solidFill>
                  <a:latin typeface="Cambria Math" panose="02040503050406030204" pitchFamily="18" charset="0"/>
                  <a:ea typeface="Cambria Math" panose="02040503050406030204" pitchFamily="18" charset="0"/>
                </a:rPr>
                <a:t>𝛿</a:t>
              </a:r>
              <a:r>
                <a:rPr lang="es-CO" sz="1200" b="0" i="0">
                  <a:solidFill>
                    <a:sysClr val="windowText" lastClr="000000"/>
                  </a:solidFill>
                  <a:latin typeface="Cambria Math" panose="02040503050406030204" pitchFamily="18" charset="0"/>
                  <a:ea typeface="Cambria Math" panose="02040503050406030204" pitchFamily="18" charset="0"/>
                </a:rPr>
                <a:t>𝑉〗_</a:t>
              </a:r>
              <a:r>
                <a:rPr lang="es-CO" sz="1200" b="0" i="0">
                  <a:solidFill>
                    <a:sysClr val="windowText" lastClr="000000"/>
                  </a:solidFill>
                  <a:latin typeface="Cambria Math" panose="02040503050406030204" pitchFamily="18" charset="0"/>
                </a:rPr>
                <a:t>𝑟𝑒𝑝</a:t>
              </a:r>
              <a:endParaRPr lang="es-CO" sz="1200">
                <a:solidFill>
                  <a:sysClr val="windowText" lastClr="000000"/>
                </a:solidFill>
              </a:endParaRPr>
            </a:p>
          </xdr:txBody>
        </xdr:sp>
      </mc:Fallback>
    </mc:AlternateContent>
    <xdr:clientData/>
  </xdr:oneCellAnchor>
  <xdr:oneCellAnchor>
    <xdr:from>
      <xdr:col>3</xdr:col>
      <xdr:colOff>379399</xdr:colOff>
      <xdr:row>109</xdr:row>
      <xdr:rowOff>68037</xdr:rowOff>
    </xdr:from>
    <xdr:ext cx="464243" cy="300156"/>
    <mc:AlternateContent xmlns:mc="http://schemas.openxmlformats.org/markup-compatibility/2006" xmlns:a14="http://schemas.microsoft.com/office/drawing/2010/main">
      <mc:Choice Requires="a14">
        <xdr:sp macro="" textlink="">
          <xdr:nvSpPr>
            <xdr:cNvPr id="33" name="CuadroTexto 32"/>
            <xdr:cNvSpPr txBox="1"/>
          </xdr:nvSpPr>
          <xdr:spPr>
            <a:xfrm>
              <a:off x="2910328" y="35351358"/>
              <a:ext cx="464243" cy="3001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200" i="1">
                            <a:solidFill>
                              <a:sysClr val="windowText" lastClr="000000"/>
                            </a:solidFill>
                            <a:latin typeface="Cambria Math" panose="02040503050406030204" pitchFamily="18" charset="0"/>
                          </a:rPr>
                        </m:ctrlPr>
                      </m:sSubPr>
                      <m:e>
                        <m:r>
                          <a:rPr lang="es-CO" sz="1200" i="1">
                            <a:solidFill>
                              <a:sysClr val="windowText" lastClr="000000"/>
                            </a:solidFill>
                            <a:latin typeface="Cambria Math" panose="02040503050406030204" pitchFamily="18" charset="0"/>
                            <a:ea typeface="Cambria Math" panose="02040503050406030204" pitchFamily="18" charset="0"/>
                          </a:rPr>
                          <m:t>𝛿</m:t>
                        </m:r>
                        <m:r>
                          <a:rPr lang="es-CO" sz="1200" b="0" i="1">
                            <a:solidFill>
                              <a:sysClr val="windowText" lastClr="000000"/>
                            </a:solidFill>
                            <a:latin typeface="Cambria Math" panose="02040503050406030204" pitchFamily="18" charset="0"/>
                            <a:ea typeface="Cambria Math" panose="02040503050406030204" pitchFamily="18" charset="0"/>
                          </a:rPr>
                          <m:t>𝑉</m:t>
                        </m:r>
                      </m:e>
                      <m:sub>
                        <m:r>
                          <a:rPr lang="es-CO" sz="1200" b="0" i="1">
                            <a:solidFill>
                              <a:sysClr val="windowText" lastClr="000000"/>
                            </a:solidFill>
                            <a:latin typeface="Cambria Math" panose="02040503050406030204" pitchFamily="18" charset="0"/>
                          </a:rPr>
                          <m:t>𝑎𝑑𝑑</m:t>
                        </m:r>
                      </m:sub>
                    </m:sSub>
                  </m:oMath>
                </m:oMathPara>
              </a14:m>
              <a:endParaRPr lang="es-CO" sz="1200">
                <a:solidFill>
                  <a:sysClr val="windowText" lastClr="000000"/>
                </a:solidFill>
              </a:endParaRPr>
            </a:p>
          </xdr:txBody>
        </xdr:sp>
      </mc:Choice>
      <mc:Fallback xmlns="">
        <xdr:sp macro="" textlink="">
          <xdr:nvSpPr>
            <xdr:cNvPr id="33" name="CuadroTexto 32"/>
            <xdr:cNvSpPr txBox="1"/>
          </xdr:nvSpPr>
          <xdr:spPr>
            <a:xfrm>
              <a:off x="2910328" y="35351358"/>
              <a:ext cx="464243" cy="3001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200" i="0">
                  <a:solidFill>
                    <a:sysClr val="windowText" lastClr="000000"/>
                  </a:solidFill>
                  <a:latin typeface="Cambria Math" panose="02040503050406030204" pitchFamily="18" charset="0"/>
                </a:rPr>
                <a:t>〖</a:t>
              </a:r>
              <a:r>
                <a:rPr lang="es-CO" sz="1200" i="0">
                  <a:solidFill>
                    <a:sysClr val="windowText" lastClr="000000"/>
                  </a:solidFill>
                  <a:latin typeface="Cambria Math" panose="02040503050406030204" pitchFamily="18" charset="0"/>
                  <a:ea typeface="Cambria Math" panose="02040503050406030204" pitchFamily="18" charset="0"/>
                </a:rPr>
                <a:t>𝛿</a:t>
              </a:r>
              <a:r>
                <a:rPr lang="es-CO" sz="1200" b="0" i="0">
                  <a:solidFill>
                    <a:sysClr val="windowText" lastClr="000000"/>
                  </a:solidFill>
                  <a:latin typeface="Cambria Math" panose="02040503050406030204" pitchFamily="18" charset="0"/>
                  <a:ea typeface="Cambria Math" panose="02040503050406030204" pitchFamily="18" charset="0"/>
                </a:rPr>
                <a:t>𝑉〗_</a:t>
              </a:r>
              <a:r>
                <a:rPr lang="es-CO" sz="1200" b="0" i="0">
                  <a:solidFill>
                    <a:sysClr val="windowText" lastClr="000000"/>
                  </a:solidFill>
                  <a:latin typeface="Cambria Math" panose="02040503050406030204" pitchFamily="18" charset="0"/>
                </a:rPr>
                <a:t>𝑎𝑑𝑑</a:t>
              </a:r>
              <a:endParaRPr lang="es-CO" sz="1200">
                <a:solidFill>
                  <a:sysClr val="windowText" lastClr="000000"/>
                </a:solidFill>
              </a:endParaRPr>
            </a:p>
          </xdr:txBody>
        </xdr:sp>
      </mc:Fallback>
    </mc:AlternateContent>
    <xdr:clientData/>
  </xdr:oneCellAnchor>
  <xdr:oneCellAnchor>
    <xdr:from>
      <xdr:col>3</xdr:col>
      <xdr:colOff>381800</xdr:colOff>
      <xdr:row>108</xdr:row>
      <xdr:rowOff>112059</xdr:rowOff>
    </xdr:from>
    <xdr:ext cx="436230" cy="226519"/>
    <mc:AlternateContent xmlns:mc="http://schemas.openxmlformats.org/markup-compatibility/2006" xmlns:a14="http://schemas.microsoft.com/office/drawing/2010/main">
      <mc:Choice Requires="a14">
        <xdr:sp macro="" textlink="">
          <xdr:nvSpPr>
            <xdr:cNvPr id="37" name="CuadroTexto 36"/>
            <xdr:cNvSpPr txBox="1"/>
          </xdr:nvSpPr>
          <xdr:spPr>
            <a:xfrm>
              <a:off x="2936741" y="35029588"/>
              <a:ext cx="436230" cy="2265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200" i="1">
                            <a:solidFill>
                              <a:sysClr val="windowText" lastClr="000000"/>
                            </a:solidFill>
                            <a:latin typeface="Cambria Math" panose="02040503050406030204" pitchFamily="18" charset="0"/>
                          </a:rPr>
                        </m:ctrlPr>
                      </m:sSubPr>
                      <m:e>
                        <m:r>
                          <a:rPr lang="es-CO" sz="1200" i="1">
                            <a:solidFill>
                              <a:sysClr val="windowText" lastClr="000000"/>
                            </a:solidFill>
                            <a:latin typeface="Cambria Math" panose="02040503050406030204" pitchFamily="18" charset="0"/>
                            <a:ea typeface="Cambria Math" panose="02040503050406030204" pitchFamily="18" charset="0"/>
                          </a:rPr>
                          <m:t>𝛿</m:t>
                        </m:r>
                        <m:r>
                          <a:rPr lang="es-CO" sz="1200" b="0" i="1">
                            <a:solidFill>
                              <a:sysClr val="windowText" lastClr="000000"/>
                            </a:solidFill>
                            <a:latin typeface="Cambria Math" panose="02040503050406030204" pitchFamily="18" charset="0"/>
                            <a:ea typeface="Cambria Math" panose="02040503050406030204" pitchFamily="18" charset="0"/>
                          </a:rPr>
                          <m:t>𝑉</m:t>
                        </m:r>
                      </m:e>
                      <m:sub>
                        <m:r>
                          <a:rPr lang="es-CO" sz="1200" b="0" i="1">
                            <a:solidFill>
                              <a:sysClr val="windowText" lastClr="000000"/>
                            </a:solidFill>
                            <a:latin typeface="Cambria Math" panose="02040503050406030204" pitchFamily="18" charset="0"/>
                          </a:rPr>
                          <m:t>𝑟𝑒𝑠</m:t>
                        </m:r>
                      </m:sub>
                    </m:sSub>
                  </m:oMath>
                </m:oMathPara>
              </a14:m>
              <a:endParaRPr lang="es-CO" sz="1200">
                <a:solidFill>
                  <a:sysClr val="windowText" lastClr="000000"/>
                </a:solidFill>
              </a:endParaRPr>
            </a:p>
          </xdr:txBody>
        </xdr:sp>
      </mc:Choice>
      <mc:Fallback xmlns="">
        <xdr:sp macro="" textlink="">
          <xdr:nvSpPr>
            <xdr:cNvPr id="37" name="CuadroTexto 36"/>
            <xdr:cNvSpPr txBox="1"/>
          </xdr:nvSpPr>
          <xdr:spPr>
            <a:xfrm>
              <a:off x="2936741" y="35029588"/>
              <a:ext cx="436230" cy="2265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200" i="0">
                  <a:solidFill>
                    <a:sysClr val="windowText" lastClr="000000"/>
                  </a:solidFill>
                  <a:latin typeface="Cambria Math" panose="02040503050406030204" pitchFamily="18" charset="0"/>
                </a:rPr>
                <a:t>〖</a:t>
              </a:r>
              <a:r>
                <a:rPr lang="es-CO" sz="1200" i="0">
                  <a:solidFill>
                    <a:sysClr val="windowText" lastClr="000000"/>
                  </a:solidFill>
                  <a:latin typeface="Cambria Math" panose="02040503050406030204" pitchFamily="18" charset="0"/>
                  <a:ea typeface="Cambria Math" panose="02040503050406030204" pitchFamily="18" charset="0"/>
                </a:rPr>
                <a:t>𝛿</a:t>
              </a:r>
              <a:r>
                <a:rPr lang="es-CO" sz="1200" b="0" i="0">
                  <a:solidFill>
                    <a:sysClr val="windowText" lastClr="000000"/>
                  </a:solidFill>
                  <a:latin typeface="Cambria Math" panose="02040503050406030204" pitchFamily="18" charset="0"/>
                  <a:ea typeface="Cambria Math" panose="02040503050406030204" pitchFamily="18" charset="0"/>
                </a:rPr>
                <a:t>𝑉〗_</a:t>
              </a:r>
              <a:r>
                <a:rPr lang="es-CO" sz="1200" b="0" i="0">
                  <a:solidFill>
                    <a:sysClr val="windowText" lastClr="000000"/>
                  </a:solidFill>
                  <a:latin typeface="Cambria Math" panose="02040503050406030204" pitchFamily="18" charset="0"/>
                </a:rPr>
                <a:t>𝑟𝑒𝑠</a:t>
              </a:r>
              <a:endParaRPr lang="es-CO" sz="1200">
                <a:solidFill>
                  <a:sysClr val="windowText" lastClr="000000"/>
                </a:solidFill>
              </a:endParaRPr>
            </a:p>
          </xdr:txBody>
        </xdr:sp>
      </mc:Fallback>
    </mc:AlternateContent>
    <xdr:clientData/>
  </xdr:oneCellAnchor>
  <xdr:oneCellAnchor>
    <xdr:from>
      <xdr:col>6</xdr:col>
      <xdr:colOff>218001</xdr:colOff>
      <xdr:row>74</xdr:row>
      <xdr:rowOff>35859</xdr:rowOff>
    </xdr:from>
    <xdr:ext cx="1115500" cy="395793"/>
    <mc:AlternateContent xmlns:mc="http://schemas.openxmlformats.org/markup-compatibility/2006" xmlns:a14="http://schemas.microsoft.com/office/drawing/2010/main">
      <mc:Choice Requires="a14">
        <xdr:sp macro="" textlink="">
          <xdr:nvSpPr>
            <xdr:cNvPr id="46" name="CuadroTexto 45"/>
            <xdr:cNvSpPr txBox="1"/>
          </xdr:nvSpPr>
          <xdr:spPr>
            <a:xfrm>
              <a:off x="5532951" y="23638809"/>
              <a:ext cx="1115500"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𝝏𝜹</m:t>
                        </m:r>
                        <m:r>
                          <a:rPr lang="es-CO" sz="1200" b="1" i="1">
                            <a:latin typeface="Cambria Math" panose="02040503050406030204" pitchFamily="18" charset="0"/>
                            <a:ea typeface="Cambria Math" panose="02040503050406030204" pitchFamily="18" charset="0"/>
                          </a:rPr>
                          <m:t>𝑽𝒓𝒆𝒔</m:t>
                        </m:r>
                      </m:den>
                    </m:f>
                    <m:r>
                      <a:rPr lang="es-CO" sz="1200" b="1" i="1">
                        <a:latin typeface="Cambria Math" panose="02040503050406030204" pitchFamily="18" charset="0"/>
                      </a:rPr>
                      <m:t>= </m:t>
                    </m:r>
                    <m:r>
                      <a:rPr lang="es-CO" sz="1200" b="1" i="1">
                        <a:latin typeface="Cambria Math" panose="02040503050406030204" pitchFamily="18" charset="0"/>
                      </a:rPr>
                      <m:t>𝟏</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46" name="CuadroTexto 45"/>
            <xdr:cNvSpPr txBox="1"/>
          </xdr:nvSpPr>
          <xdr:spPr>
            <a:xfrm>
              <a:off x="5532951" y="23638809"/>
              <a:ext cx="1115500"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𝝏𝑽𝒕/𝝏𝜹𝑽𝒓𝒆𝒔</a:t>
              </a:r>
              <a:r>
                <a:rPr lang="es-CO" sz="1200" b="1" i="0">
                  <a:latin typeface="Cambria Math" panose="02040503050406030204" pitchFamily="18" charset="0"/>
                </a:rPr>
                <a:t>= 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11</xdr:col>
      <xdr:colOff>224117</xdr:colOff>
      <xdr:row>110</xdr:row>
      <xdr:rowOff>205909</xdr:rowOff>
    </xdr:from>
    <xdr:ext cx="1344704" cy="493060"/>
    <mc:AlternateContent xmlns:mc="http://schemas.openxmlformats.org/markup-compatibility/2006" xmlns:a14="http://schemas.microsoft.com/office/drawing/2010/main">
      <mc:Choice Requires="a14">
        <xdr:sp macro="" textlink="">
          <xdr:nvSpPr>
            <xdr:cNvPr id="4" name="CuadroTexto 3"/>
            <xdr:cNvSpPr txBox="1"/>
          </xdr:nvSpPr>
          <xdr:spPr>
            <a:xfrm>
              <a:off x="10308711" y="36150878"/>
              <a:ext cx="1344704" cy="493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lang="es-CO" sz="1100" b="1" i="1">
                            <a:latin typeface="Cambria Math" panose="02040503050406030204" pitchFamily="18" charset="0"/>
                          </a:rPr>
                        </m:ctrlPr>
                      </m:sSupPr>
                      <m:e>
                        <m:sSup>
                          <m:sSupPr>
                            <m:ctrlPr>
                              <a:rPr lang="es-CO" sz="1000" b="1" i="1">
                                <a:solidFill>
                                  <a:schemeClr val="tx1"/>
                                </a:solidFill>
                                <a:effectLst/>
                                <a:latin typeface="Cambria Math" panose="02040503050406030204" pitchFamily="18" charset="0"/>
                                <a:ea typeface="+mn-ea"/>
                                <a:cs typeface="+mn-cs"/>
                              </a:rPr>
                            </m:ctrlPr>
                          </m:sSupPr>
                          <m:e>
                            <m:r>
                              <a:rPr lang="es-CO" sz="1000" b="1" i="1">
                                <a:solidFill>
                                  <a:schemeClr val="tx1"/>
                                </a:solidFill>
                                <a:effectLst/>
                                <a:latin typeface="Cambria Math" panose="02040503050406030204" pitchFamily="18" charset="0"/>
                                <a:ea typeface="+mn-ea"/>
                                <a:cs typeface="+mn-cs"/>
                              </a:rPr>
                              <m:t>𝒖</m:t>
                            </m:r>
                          </m:e>
                          <m:sup>
                            <m:r>
                              <a:rPr lang="es-CO" sz="1000" b="1" i="1">
                                <a:solidFill>
                                  <a:schemeClr val="tx1"/>
                                </a:solidFill>
                                <a:effectLst/>
                                <a:latin typeface="Cambria Math" panose="02040503050406030204" pitchFamily="18" charset="0"/>
                                <a:ea typeface="+mn-ea"/>
                                <a:cs typeface="+mn-cs"/>
                              </a:rPr>
                              <m:t>𝟐</m:t>
                            </m:r>
                          </m:sup>
                        </m:sSup>
                        <m:r>
                          <a:rPr lang="es-CO" sz="1000" b="1" i="1">
                            <a:solidFill>
                              <a:schemeClr val="tx1"/>
                            </a:solidFill>
                            <a:effectLst/>
                            <a:latin typeface="Cambria Math" panose="02040503050406030204" pitchFamily="18" charset="0"/>
                            <a:ea typeface="+mn-ea"/>
                            <a:cs typeface="+mn-cs"/>
                          </a:rPr>
                          <m:t>(</m:t>
                        </m:r>
                        <m:sSub>
                          <m:sSubPr>
                            <m:ctrlPr>
                              <a:rPr lang="es-CO" sz="1000" b="1" i="1">
                                <a:solidFill>
                                  <a:schemeClr val="tx1"/>
                                </a:solidFill>
                                <a:effectLst/>
                                <a:latin typeface="Cambria Math" panose="02040503050406030204" pitchFamily="18" charset="0"/>
                                <a:ea typeface="+mn-ea"/>
                                <a:cs typeface="+mn-cs"/>
                              </a:rPr>
                            </m:ctrlPr>
                          </m:sSubPr>
                          <m:e>
                            <m:r>
                              <a:rPr lang="es-CO" sz="1000" b="1" i="1">
                                <a:solidFill>
                                  <a:schemeClr val="tx1"/>
                                </a:solidFill>
                                <a:effectLst/>
                                <a:latin typeface="Cambria Math" panose="02040503050406030204" pitchFamily="18" charset="0"/>
                                <a:ea typeface="+mn-ea"/>
                                <a:cs typeface="+mn-cs"/>
                              </a:rPr>
                              <m:t>𝑽</m:t>
                            </m:r>
                          </m:e>
                          <m:sub>
                            <m:r>
                              <a:rPr lang="es-CO" sz="1000" b="1" i="1">
                                <a:solidFill>
                                  <a:schemeClr val="tx1"/>
                                </a:solidFill>
                                <a:effectLst/>
                                <a:latin typeface="Cambria Math" panose="02040503050406030204" pitchFamily="18" charset="0"/>
                                <a:ea typeface="+mn-ea"/>
                                <a:cs typeface="+mn-cs"/>
                              </a:rPr>
                              <m:t>𝒕</m:t>
                            </m:r>
                          </m:sub>
                        </m:sSub>
                        <m:r>
                          <a:rPr lang="es-CO" sz="1000" b="1" i="1">
                            <a:solidFill>
                              <a:schemeClr val="tx1"/>
                            </a:solidFill>
                            <a:effectLst/>
                            <a:latin typeface="Cambria Math" panose="02040503050406030204" pitchFamily="18" charset="0"/>
                            <a:ea typeface="+mn-ea"/>
                            <a:cs typeface="+mn-cs"/>
                          </a:rPr>
                          <m:t>)</m:t>
                        </m:r>
                        <m:nary>
                          <m:naryPr>
                            <m:chr m:val="∑"/>
                            <m:supHide m:val="on"/>
                            <m:ctrlPr>
                              <a:rPr lang="es-CO" sz="1000" b="1" i="1">
                                <a:solidFill>
                                  <a:schemeClr val="tx1"/>
                                </a:solidFill>
                                <a:effectLst/>
                                <a:latin typeface="Cambria Math" panose="02040503050406030204" pitchFamily="18" charset="0"/>
                                <a:ea typeface="+mn-ea"/>
                                <a:cs typeface="+mn-cs"/>
                              </a:rPr>
                            </m:ctrlPr>
                          </m:naryPr>
                          <m:sub>
                            <m:r>
                              <m:rPr>
                                <m:brk m:alnAt="7"/>
                              </m:rPr>
                              <a:rPr lang="es-CO" sz="1000" b="1" i="1">
                                <a:solidFill>
                                  <a:schemeClr val="tx1"/>
                                </a:solidFill>
                                <a:effectLst/>
                                <a:latin typeface="Cambria Math" panose="02040503050406030204" pitchFamily="18" charset="0"/>
                                <a:ea typeface="+mn-ea"/>
                                <a:cs typeface="+mn-cs"/>
                              </a:rPr>
                              <m:t>𝒊</m:t>
                            </m:r>
                          </m:sub>
                          <m:sup/>
                          <m:e>
                            <m:d>
                              <m:dPr>
                                <m:ctrlPr>
                                  <a:rPr lang="es-CO" sz="1000" b="1" i="1">
                                    <a:solidFill>
                                      <a:schemeClr val="tx1"/>
                                    </a:solidFill>
                                    <a:effectLst/>
                                    <a:latin typeface="Cambria Math" panose="02040503050406030204" pitchFamily="18" charset="0"/>
                                    <a:ea typeface="+mn-ea"/>
                                    <a:cs typeface="+mn-cs"/>
                                  </a:rPr>
                                </m:ctrlPr>
                              </m:dPr>
                              <m:e>
                                <m:f>
                                  <m:fPr>
                                    <m:ctrlPr>
                                      <a:rPr lang="es-CO" sz="1000" b="1" i="1">
                                        <a:solidFill>
                                          <a:schemeClr val="tx1"/>
                                        </a:solidFill>
                                        <a:effectLst/>
                                        <a:latin typeface="Cambria Math" panose="02040503050406030204" pitchFamily="18" charset="0"/>
                                        <a:ea typeface="+mn-ea"/>
                                        <a:cs typeface="+mn-cs"/>
                                      </a:rPr>
                                    </m:ctrlPr>
                                  </m:fPr>
                                  <m:num>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𝑽𝒕</m:t>
                                    </m:r>
                                  </m:num>
                                  <m:den>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𝒙𝒊</m:t>
                                    </m:r>
                                  </m:den>
                                </m:f>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𝒙𝒊</m:t>
                                </m:r>
                                <m:r>
                                  <a:rPr lang="es-CO" sz="1000" b="1" i="1">
                                    <a:solidFill>
                                      <a:schemeClr val="tx1"/>
                                    </a:solidFill>
                                    <a:effectLst/>
                                    <a:latin typeface="Cambria Math" panose="02040503050406030204" pitchFamily="18" charset="0"/>
                                    <a:ea typeface="+mn-ea"/>
                                    <a:cs typeface="+mn-cs"/>
                                  </a:rPr>
                                  <m:t>)</m:t>
                                </m:r>
                              </m:e>
                            </m:d>
                          </m:e>
                        </m:nary>
                      </m:e>
                      <m:sup>
                        <m:r>
                          <a:rPr lang="es-CO" sz="1100" b="1" i="1">
                            <a:latin typeface="Cambria Math" panose="02040503050406030204" pitchFamily="18" charset="0"/>
                          </a:rPr>
                          <m:t>𝟐</m:t>
                        </m:r>
                      </m:sup>
                    </m:sSup>
                  </m:oMath>
                </m:oMathPara>
              </a14:m>
              <a:endParaRPr lang="es-CO" sz="1100" b="1"/>
            </a:p>
          </xdr:txBody>
        </xdr:sp>
      </mc:Choice>
      <mc:Fallback xmlns="">
        <xdr:sp macro="" textlink="">
          <xdr:nvSpPr>
            <xdr:cNvPr id="4" name="CuadroTexto 3"/>
            <xdr:cNvSpPr txBox="1"/>
          </xdr:nvSpPr>
          <xdr:spPr>
            <a:xfrm>
              <a:off x="10308711" y="36150878"/>
              <a:ext cx="1344704" cy="493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s-CO" sz="1100" b="1" i="0">
                  <a:latin typeface="Cambria Math" panose="02040503050406030204" pitchFamily="18" charset="0"/>
                </a:rPr>
                <a:t>〖</a:t>
              </a:r>
              <a:r>
                <a:rPr lang="es-CO" sz="1000" b="1" i="0">
                  <a:solidFill>
                    <a:schemeClr val="tx1"/>
                  </a:solidFill>
                  <a:effectLst/>
                  <a:latin typeface="Cambria Math" panose="02040503050406030204" pitchFamily="18" charset="0"/>
                  <a:ea typeface="+mn-ea"/>
                  <a:cs typeface="+mn-cs"/>
                </a:rPr>
                <a:t>𝒖^𝟐 (𝑽_𝒕)∑_𝒊▒(𝝏𝑽𝒕/𝝏𝒙𝒊(𝒙𝒊)) </a:t>
              </a:r>
              <a:r>
                <a:rPr lang="es-CO" sz="1100" b="1" i="0">
                  <a:solidFill>
                    <a:schemeClr val="tx1"/>
                  </a:solidFill>
                  <a:effectLst/>
                  <a:latin typeface="Cambria Math" panose="02040503050406030204" pitchFamily="18" charset="0"/>
                  <a:ea typeface="+mn-ea"/>
                  <a:cs typeface="+mn-cs"/>
                </a:rPr>
                <a:t>〗^</a:t>
              </a:r>
              <a:r>
                <a:rPr lang="es-CO" sz="1100" b="1" i="0">
                  <a:latin typeface="Cambria Math" panose="02040503050406030204" pitchFamily="18" charset="0"/>
                </a:rPr>
                <a:t>𝟐</a:t>
              </a:r>
              <a:endParaRPr lang="es-CO" sz="1100" b="1"/>
            </a:p>
          </xdr:txBody>
        </xdr:sp>
      </mc:Fallback>
    </mc:AlternateContent>
    <xdr:clientData/>
  </xdr:oneCellAnchor>
  <xdr:oneCellAnchor>
    <xdr:from>
      <xdr:col>16</xdr:col>
      <xdr:colOff>628650</xdr:colOff>
      <xdr:row>46</xdr:row>
      <xdr:rowOff>290512</xdr:rowOff>
    </xdr:from>
    <xdr:ext cx="65" cy="172227"/>
    <xdr:sp macro="" textlink="">
      <xdr:nvSpPr>
        <xdr:cNvPr id="6" name="CuadroTexto 5"/>
        <xdr:cNvSpPr txBox="1"/>
      </xdr:nvSpPr>
      <xdr:spPr>
        <a:xfrm>
          <a:off x="14801850" y="15816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xdr:col>
      <xdr:colOff>773639</xdr:colOff>
      <xdr:row>140</xdr:row>
      <xdr:rowOff>54808</xdr:rowOff>
    </xdr:from>
    <xdr:ext cx="485775" cy="271764"/>
    <mc:AlternateContent xmlns:mc="http://schemas.openxmlformats.org/markup-compatibility/2006" xmlns:a14="http://schemas.microsoft.com/office/drawing/2010/main">
      <mc:Choice Requires="a14">
        <xdr:sp macro="" textlink="">
          <xdr:nvSpPr>
            <xdr:cNvPr id="78" name="CuadroTexto 77"/>
            <xdr:cNvSpPr txBox="1"/>
          </xdr:nvSpPr>
          <xdr:spPr>
            <a:xfrm>
              <a:off x="2596996" y="19431379"/>
              <a:ext cx="485775" cy="271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600" b="0" i="1">
                        <a:solidFill>
                          <a:schemeClr val="bg1"/>
                        </a:solidFill>
                        <a:latin typeface="Cambria Math" panose="02040503050406030204" pitchFamily="18" charset="0"/>
                      </a:rPr>
                      <m:t>𝑢</m:t>
                    </m:r>
                    <m:r>
                      <a:rPr lang="es-CO" sz="1600" b="0" i="1">
                        <a:solidFill>
                          <a:schemeClr val="bg1"/>
                        </a:solidFill>
                        <a:latin typeface="Cambria Math" panose="02040503050406030204" pitchFamily="18" charset="0"/>
                      </a:rPr>
                      <m:t> </m:t>
                    </m:r>
                    <m:r>
                      <a:rPr lang="es-CO" sz="1600" b="0" i="1">
                        <a:solidFill>
                          <a:schemeClr val="bg1"/>
                        </a:solidFill>
                        <a:latin typeface="Cambria Math" panose="02040503050406030204" pitchFamily="18" charset="0"/>
                      </a:rPr>
                      <m:t>𝐴</m:t>
                    </m:r>
                  </m:oMath>
                </m:oMathPara>
              </a14:m>
              <a:endParaRPr lang="es-CO" sz="1100">
                <a:solidFill>
                  <a:schemeClr val="bg1"/>
                </a:solidFill>
              </a:endParaRPr>
            </a:p>
          </xdr:txBody>
        </xdr:sp>
      </mc:Choice>
      <mc:Fallback xmlns="">
        <xdr:sp macro="" textlink="">
          <xdr:nvSpPr>
            <xdr:cNvPr id="78" name="CuadroTexto 77"/>
            <xdr:cNvSpPr txBox="1"/>
          </xdr:nvSpPr>
          <xdr:spPr>
            <a:xfrm>
              <a:off x="2596996" y="19431379"/>
              <a:ext cx="485775" cy="271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600" b="0" i="0">
                  <a:solidFill>
                    <a:schemeClr val="bg1"/>
                  </a:solidFill>
                  <a:latin typeface="Cambria Math" panose="02040503050406030204" pitchFamily="18" charset="0"/>
                </a:rPr>
                <a:t>𝑢 𝐴</a:t>
              </a:r>
              <a:endParaRPr lang="es-CO" sz="1100">
                <a:solidFill>
                  <a:schemeClr val="bg1"/>
                </a:solidFill>
              </a:endParaRPr>
            </a:p>
          </xdr:txBody>
        </xdr:sp>
      </mc:Fallback>
    </mc:AlternateContent>
    <xdr:clientData/>
  </xdr:oneCellAnchor>
  <xdr:oneCellAnchor>
    <xdr:from>
      <xdr:col>7</xdr:col>
      <xdr:colOff>357716</xdr:colOff>
      <xdr:row>134</xdr:row>
      <xdr:rowOff>66675</xdr:rowOff>
    </xdr:from>
    <xdr:ext cx="277284" cy="176741"/>
    <mc:AlternateContent xmlns:mc="http://schemas.openxmlformats.org/markup-compatibility/2006" xmlns:a14="http://schemas.microsoft.com/office/drawing/2010/main">
      <mc:Choice Requires="a14">
        <xdr:sp macro="" textlink="">
          <xdr:nvSpPr>
            <xdr:cNvPr id="79" name="CuadroTexto 78"/>
            <xdr:cNvSpPr txBox="1"/>
          </xdr:nvSpPr>
          <xdr:spPr>
            <a:xfrm>
              <a:off x="6739466" y="16395246"/>
              <a:ext cx="277284" cy="1767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400" i="1">
                        <a:latin typeface="Cambria Math" panose="02040503050406030204" pitchFamily="18" charset="0"/>
                        <a:ea typeface="Cambria Math" panose="02040503050406030204" pitchFamily="18" charset="0"/>
                      </a:rPr>
                      <m:t>𝛽</m:t>
                    </m:r>
                  </m:oMath>
                </m:oMathPara>
              </a14:m>
              <a:endParaRPr lang="es-CO" sz="1400">
                <a:latin typeface="Times New Roman" panose="02020603050405020304" pitchFamily="18" charset="0"/>
                <a:cs typeface="Times New Roman" panose="02020603050405020304" pitchFamily="18" charset="0"/>
              </a:endParaRPr>
            </a:p>
          </xdr:txBody>
        </xdr:sp>
      </mc:Choice>
      <mc:Fallback xmlns="">
        <xdr:sp macro="" textlink="">
          <xdr:nvSpPr>
            <xdr:cNvPr id="79" name="CuadroTexto 78"/>
            <xdr:cNvSpPr txBox="1"/>
          </xdr:nvSpPr>
          <xdr:spPr>
            <a:xfrm>
              <a:off x="6739466" y="16395246"/>
              <a:ext cx="277284" cy="1767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400" i="0">
                  <a:latin typeface="Cambria Math" panose="02040503050406030204" pitchFamily="18" charset="0"/>
                  <a:ea typeface="Cambria Math" panose="02040503050406030204" pitchFamily="18" charset="0"/>
                </a:rPr>
                <a:t>𝛽</a:t>
              </a:r>
              <a:endParaRPr lang="es-CO" sz="1400">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224472</xdr:colOff>
      <xdr:row>145</xdr:row>
      <xdr:rowOff>37084</xdr:rowOff>
    </xdr:from>
    <xdr:ext cx="1810415" cy="401066"/>
    <mc:AlternateContent xmlns:mc="http://schemas.openxmlformats.org/markup-compatibility/2006" xmlns:a14="http://schemas.microsoft.com/office/drawing/2010/main">
      <mc:Choice Requires="a14">
        <xdr:sp macro="" textlink="">
          <xdr:nvSpPr>
            <xdr:cNvPr id="80" name="CuadroTexto 79"/>
            <xdr:cNvSpPr txBox="1"/>
          </xdr:nvSpPr>
          <xdr:spPr>
            <a:xfrm>
              <a:off x="5694543" y="20992084"/>
              <a:ext cx="1810415" cy="401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𝒕𝑹𝑺</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𝑹𝑺</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𝜷</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80" name="CuadroTexto 79"/>
            <xdr:cNvSpPr txBox="1"/>
          </xdr:nvSpPr>
          <xdr:spPr>
            <a:xfrm>
              <a:off x="5694543" y="20992084"/>
              <a:ext cx="1810415" cy="401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𝝏𝑽𝒕/𝝏𝒕𝑹𝑺</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a:t>
              </a:r>
              <a:r>
                <a:rPr lang="es-CO" sz="1200" b="1" i="0">
                  <a:latin typeface="Cambria Math" panose="02040503050406030204" pitchFamily="18" charset="0"/>
                  <a:ea typeface="Cambria Math" panose="02040503050406030204" pitchFamily="18" charset="0"/>
                </a:rPr>
                <a:t>𝜸</a:t>
              </a:r>
              <a:r>
                <a:rPr lang="es-CO" sz="1200" b="1" i="0" baseline="-25000">
                  <a:latin typeface="Cambria Math" panose="02040503050406030204" pitchFamily="18" charset="0"/>
                  <a:ea typeface="Cambria Math" panose="02040503050406030204" pitchFamily="18" charset="0"/>
                </a:rPr>
                <a:t>𝑹𝑺</a:t>
              </a:r>
              <a:r>
                <a:rPr lang="es-CO" sz="1200" b="1" i="0">
                  <a:latin typeface="Cambria Math" panose="02040503050406030204" pitchFamily="18" charset="0"/>
                  <a:ea typeface="Cambria Math" panose="02040503050406030204" pitchFamily="18" charset="0"/>
                </a:rPr>
                <a:t>−𝜷)]</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306017</xdr:colOff>
      <xdr:row>146</xdr:row>
      <xdr:rowOff>371475</xdr:rowOff>
    </xdr:from>
    <xdr:ext cx="1702892" cy="461594"/>
    <mc:AlternateContent xmlns:mc="http://schemas.openxmlformats.org/markup-compatibility/2006" xmlns:a14="http://schemas.microsoft.com/office/drawing/2010/main">
      <mc:Choice Requires="a14">
        <xdr:sp macro="" textlink="">
          <xdr:nvSpPr>
            <xdr:cNvPr id="82" name="CuadroTexto 81"/>
            <xdr:cNvSpPr txBox="1"/>
          </xdr:nvSpPr>
          <xdr:spPr>
            <a:xfrm>
              <a:off x="5776088" y="21380904"/>
              <a:ext cx="1702892" cy="4615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m:t>
                        </m:r>
                        <m:r>
                          <a:rPr lang="es-CO" sz="1100" b="1" i="1">
                            <a:solidFill>
                              <a:schemeClr val="tx1"/>
                            </a:solidFill>
                            <a:effectLst/>
                            <a:latin typeface="Cambria Math" panose="02040503050406030204" pitchFamily="18" charset="0"/>
                            <a:ea typeface="+mn-ea"/>
                            <a:cs typeface="+mn-cs"/>
                          </a:rPr>
                          <m:t>𝒕</m:t>
                        </m:r>
                        <m:r>
                          <a:rPr lang="es-CO" sz="1100" b="1" i="1" baseline="-25000">
                            <a:solidFill>
                              <a:schemeClr val="tx1"/>
                            </a:solidFill>
                            <a:effectLst/>
                            <a:latin typeface="Cambria Math" panose="02040503050406030204" pitchFamily="18" charset="0"/>
                            <a:ea typeface="+mn-ea"/>
                            <a:cs typeface="+mn-cs"/>
                          </a:rPr>
                          <m:t>𝑺𝑪𝑴</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ea typeface="Cambria Math" panose="02040503050406030204" pitchFamily="18" charset="0"/>
                      </a:rPr>
                      <m:t>𝜷</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𝑺𝑪𝑴</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82" name="CuadroTexto 81"/>
            <xdr:cNvSpPr txBox="1"/>
          </xdr:nvSpPr>
          <xdr:spPr>
            <a:xfrm>
              <a:off x="5776088" y="21380904"/>
              <a:ext cx="1702892" cy="4615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a:t>
              </a:r>
              <a:r>
                <a:rPr lang="es-CO" sz="1100" b="1" i="0">
                  <a:solidFill>
                    <a:schemeClr val="tx1"/>
                  </a:solidFill>
                  <a:effectLst/>
                  <a:latin typeface="Cambria Math" panose="02040503050406030204" pitchFamily="18" charset="0"/>
                  <a:ea typeface="+mn-ea"/>
                  <a:cs typeface="+mn-cs"/>
                </a:rPr>
                <a:t>𝒕</a:t>
              </a:r>
              <a:r>
                <a:rPr lang="es-CO" sz="1100" b="1" i="0" baseline="-25000">
                  <a:solidFill>
                    <a:schemeClr val="tx1"/>
                  </a:solidFill>
                  <a:effectLst/>
                  <a:latin typeface="Cambria Math" panose="02040503050406030204" pitchFamily="18" charset="0"/>
                  <a:ea typeface="+mn-ea"/>
                  <a:cs typeface="+mn-cs"/>
                </a:rPr>
                <a:t>𝑺𝑪𝑴</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a:t>
              </a:r>
              <a:r>
                <a:rPr lang="es-CO" sz="1200" b="1" i="0">
                  <a:latin typeface="Cambria Math" panose="02040503050406030204" pitchFamily="18" charset="0"/>
                  <a:ea typeface="Cambria Math" panose="02040503050406030204" pitchFamily="18" charset="0"/>
                </a:rPr>
                <a:t>𝜷−𝜸</a:t>
              </a:r>
              <a:r>
                <a:rPr lang="es-CO" sz="1200" b="1" i="0" baseline="-25000">
                  <a:latin typeface="Cambria Math" panose="02040503050406030204" pitchFamily="18" charset="0"/>
                  <a:ea typeface="Cambria Math" panose="02040503050406030204" pitchFamily="18" charset="0"/>
                </a:rPr>
                <a:t>𝑺𝑪𝑴</a:t>
              </a:r>
              <a:r>
                <a:rPr lang="es-CO" sz="1200" b="1" i="0">
                  <a:latin typeface="Cambria Math" panose="02040503050406030204" pitchFamily="18" charset="0"/>
                  <a:ea typeface="Cambria Math" panose="02040503050406030204" pitchFamily="18" charset="0"/>
                </a:rPr>
                <a:t>)]</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269953</xdr:colOff>
      <xdr:row>149</xdr:row>
      <xdr:rowOff>12152</xdr:rowOff>
    </xdr:from>
    <xdr:ext cx="1894821" cy="444221"/>
    <mc:AlternateContent xmlns:mc="http://schemas.openxmlformats.org/markup-compatibility/2006" xmlns:a14="http://schemas.microsoft.com/office/drawing/2010/main">
      <mc:Choice Requires="a14">
        <xdr:sp macro="" textlink="">
          <xdr:nvSpPr>
            <xdr:cNvPr id="84" name="CuadroTexto 83"/>
            <xdr:cNvSpPr txBox="1"/>
          </xdr:nvSpPr>
          <xdr:spPr>
            <a:xfrm>
              <a:off x="5740024" y="21838009"/>
              <a:ext cx="1894821" cy="4442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𝑹𝑺</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rPr>
                      <m:t>𝒕</m:t>
                    </m:r>
                    <m:r>
                      <a:rPr lang="es-CO" sz="1200" b="1" i="1" baseline="-25000">
                        <a:latin typeface="Cambria Math" panose="02040503050406030204" pitchFamily="18" charset="0"/>
                      </a:rPr>
                      <m:t>𝟎</m:t>
                    </m:r>
                    <m:r>
                      <a:rPr lang="es-CO" sz="1200" b="1" i="1" baseline="-25000">
                        <a:latin typeface="Cambria Math" panose="02040503050406030204" pitchFamily="18" charset="0"/>
                        <a:ea typeface="Cambria Math" panose="02040503050406030204" pitchFamily="18" charset="0"/>
                      </a:rPr>
                      <m:t>𝑹𝑺</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m:t>
                    </m:r>
                    <m:r>
                      <a:rPr lang="es-CO" sz="1100" b="1" i="1" baseline="-25000">
                        <a:solidFill>
                          <a:schemeClr val="tx1"/>
                        </a:solidFill>
                        <a:effectLst/>
                        <a:latin typeface="Cambria Math" panose="02040503050406030204" pitchFamily="18" charset="0"/>
                        <a:ea typeface="+mn-ea"/>
                        <a:cs typeface="+mn-cs"/>
                      </a:rPr>
                      <m:t>𝑹𝑺</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84" name="CuadroTexto 83"/>
            <xdr:cNvSpPr txBox="1"/>
          </xdr:nvSpPr>
          <xdr:spPr>
            <a:xfrm>
              <a:off x="5740024" y="21838009"/>
              <a:ext cx="1894821" cy="4442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𝝏𝑽𝒕/𝝏𝜸</a:t>
              </a:r>
              <a:r>
                <a:rPr lang="es-CO" sz="1200" b="1" i="0" baseline="-25000">
                  <a:latin typeface="Cambria Math" panose="02040503050406030204" pitchFamily="18" charset="0"/>
                  <a:ea typeface="Cambria Math" panose="02040503050406030204" pitchFamily="18" charset="0"/>
                </a:rPr>
                <a:t>𝑹𝑺</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∗(𝒕</a:t>
              </a:r>
              <a:r>
                <a:rPr lang="es-CO" sz="1200" b="1" i="0" baseline="-25000">
                  <a:latin typeface="Cambria Math" panose="02040503050406030204" pitchFamily="18" charset="0"/>
                </a:rPr>
                <a:t>𝟎</a:t>
              </a:r>
              <a:r>
                <a:rPr lang="es-CO" sz="1200" b="1" i="0" baseline="-25000">
                  <a:latin typeface="Cambria Math" panose="02040503050406030204" pitchFamily="18" charset="0"/>
                  <a:ea typeface="Cambria Math" panose="02040503050406030204" pitchFamily="18" charset="0"/>
                </a:rPr>
                <a:t>𝑹𝑺</a:t>
              </a:r>
              <a:r>
                <a:rPr lang="es-CO" sz="1200" b="1" i="0">
                  <a:latin typeface="Cambria Math" panose="02040503050406030204" pitchFamily="18" charset="0"/>
                  <a:ea typeface="Cambria Math" panose="02040503050406030204" pitchFamily="18" charset="0"/>
                </a:rPr>
                <a:t>−𝒕</a:t>
              </a:r>
              <a:r>
                <a:rPr lang="es-CO" sz="1100" b="1" i="0" baseline="-25000">
                  <a:solidFill>
                    <a:schemeClr val="tx1"/>
                  </a:solidFill>
                  <a:effectLst/>
                  <a:latin typeface="Cambria Math" panose="02040503050406030204" pitchFamily="18" charset="0"/>
                  <a:ea typeface="+mn-ea"/>
                  <a:cs typeface="+mn-cs"/>
                </a:rPr>
                <a:t>𝑹𝑺</a:t>
              </a:r>
              <a:r>
                <a:rPr lang="es-CO" sz="1200" b="1" i="0">
                  <a:latin typeface="Cambria Math" panose="02040503050406030204" pitchFamily="18" charset="0"/>
                  <a:ea typeface="Cambria Math" panose="02040503050406030204" pitchFamily="18" charset="0"/>
                </a:rPr>
                <a:t>)]</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228469</xdr:colOff>
      <xdr:row>151</xdr:row>
      <xdr:rowOff>28575</xdr:rowOff>
    </xdr:from>
    <xdr:ext cx="1800356" cy="420794"/>
    <mc:AlternateContent xmlns:mc="http://schemas.openxmlformats.org/markup-compatibility/2006" xmlns:a14="http://schemas.microsoft.com/office/drawing/2010/main">
      <mc:Choice Requires="a14">
        <xdr:sp macro="" textlink="">
          <xdr:nvSpPr>
            <xdr:cNvPr id="87" name="CuadroTexto 86"/>
            <xdr:cNvSpPr txBox="1"/>
          </xdr:nvSpPr>
          <xdr:spPr>
            <a:xfrm>
              <a:off x="5698540" y="22289861"/>
              <a:ext cx="1800356" cy="420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𝑺𝑪𝑴</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rPr>
                      <m:t>𝒕</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𝒕𝑺𝑪𝑴</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87" name="CuadroTexto 86"/>
            <xdr:cNvSpPr txBox="1"/>
          </xdr:nvSpPr>
          <xdr:spPr>
            <a:xfrm>
              <a:off x="5698540" y="22289861"/>
              <a:ext cx="1800356" cy="420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𝝏𝑽𝒕/𝝏𝜸</a:t>
              </a:r>
              <a:r>
                <a:rPr lang="es-CO" sz="1200" b="1" i="0" baseline="-25000">
                  <a:latin typeface="Cambria Math" panose="02040503050406030204" pitchFamily="18" charset="0"/>
                  <a:ea typeface="Cambria Math" panose="02040503050406030204" pitchFamily="18" charset="0"/>
                </a:rPr>
                <a:t>𝑺𝑪𝑴</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∗(𝒕</a:t>
              </a:r>
              <a:r>
                <a:rPr lang="es-CO" sz="1200" b="1" i="0">
                  <a:latin typeface="Cambria Math" panose="02040503050406030204" pitchFamily="18" charset="0"/>
                  <a:ea typeface="Cambria Math" panose="02040503050406030204" pitchFamily="18" charset="0"/>
                </a:rPr>
                <a:t>−𝒕𝑺𝑪𝑴)]</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180975</xdr:colOff>
      <xdr:row>153</xdr:row>
      <xdr:rowOff>38034</xdr:rowOff>
    </xdr:from>
    <xdr:ext cx="2019300" cy="411878"/>
    <mc:AlternateContent xmlns:mc="http://schemas.openxmlformats.org/markup-compatibility/2006" xmlns:a14="http://schemas.microsoft.com/office/drawing/2010/main">
      <mc:Choice Requires="a14">
        <xdr:sp macro="" textlink="">
          <xdr:nvSpPr>
            <xdr:cNvPr id="89" name="CuadroTexto 88"/>
            <xdr:cNvSpPr txBox="1"/>
          </xdr:nvSpPr>
          <xdr:spPr>
            <a:xfrm>
              <a:off x="5651046" y="22734748"/>
              <a:ext cx="2019300" cy="4118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𝝏𝜷</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rPr>
                      <m:t>𝒕𝑺𝑪𝑴</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𝒕𝑹𝑺</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89" name="CuadroTexto 88"/>
            <xdr:cNvSpPr txBox="1"/>
          </xdr:nvSpPr>
          <xdr:spPr>
            <a:xfrm>
              <a:off x="5651046" y="22734748"/>
              <a:ext cx="2019300" cy="4118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𝝏𝑽𝒕/𝝏𝜷</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∗(𝒕𝑺𝑪𝑴</a:t>
              </a:r>
              <a:r>
                <a:rPr lang="es-CO" sz="1200" b="1" i="0">
                  <a:latin typeface="Cambria Math" panose="02040503050406030204" pitchFamily="18" charset="0"/>
                  <a:ea typeface="Cambria Math" panose="02040503050406030204" pitchFamily="18" charset="0"/>
                </a:rPr>
                <a:t>−𝒕𝑹𝑺)]</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343786</xdr:colOff>
      <xdr:row>155</xdr:row>
      <xdr:rowOff>38100</xdr:rowOff>
    </xdr:from>
    <xdr:ext cx="951614" cy="386655"/>
    <mc:AlternateContent xmlns:mc="http://schemas.openxmlformats.org/markup-compatibility/2006" xmlns:a14="http://schemas.microsoft.com/office/drawing/2010/main">
      <mc:Choice Requires="a14">
        <xdr:sp macro="" textlink="">
          <xdr:nvSpPr>
            <xdr:cNvPr id="93" name="CuadroTexto 92"/>
            <xdr:cNvSpPr txBox="1"/>
          </xdr:nvSpPr>
          <xdr:spPr>
            <a:xfrm>
              <a:off x="5813857" y="23170243"/>
              <a:ext cx="951614" cy="3866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𝝏𝜹</m:t>
                        </m:r>
                        <m:r>
                          <a:rPr lang="es-CO" sz="1200" b="1" i="1">
                            <a:latin typeface="Cambria Math" panose="02040503050406030204" pitchFamily="18" charset="0"/>
                            <a:ea typeface="Cambria Math" panose="02040503050406030204" pitchFamily="18" charset="0"/>
                          </a:rPr>
                          <m:t>𝑽𝒎𝒆𝒏</m:t>
                        </m:r>
                      </m:den>
                    </m:f>
                    <m:r>
                      <a:rPr lang="es-CO" sz="1200" b="1" i="1">
                        <a:latin typeface="Cambria Math" panose="02040503050406030204" pitchFamily="18" charset="0"/>
                      </a:rPr>
                      <m:t>=</m:t>
                    </m:r>
                    <m:r>
                      <a:rPr lang="es-CO" sz="1200" b="1" i="1">
                        <a:latin typeface="Cambria Math" panose="02040503050406030204" pitchFamily="18" charset="0"/>
                      </a:rPr>
                      <m:t>𝟏</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93" name="CuadroTexto 92"/>
            <xdr:cNvSpPr txBox="1"/>
          </xdr:nvSpPr>
          <xdr:spPr>
            <a:xfrm>
              <a:off x="5813857" y="23170243"/>
              <a:ext cx="951614" cy="3866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𝝏𝑽𝒕/𝝏𝜹𝑽𝒎𝒆𝒏</a:t>
              </a:r>
              <a:r>
                <a:rPr lang="es-CO" sz="1200" b="1" i="0">
                  <a:latin typeface="Cambria Math" panose="02040503050406030204" pitchFamily="18" charset="0"/>
                </a:rPr>
                <a:t>=𝟏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218001</xdr:colOff>
      <xdr:row>157</xdr:row>
      <xdr:rowOff>112059</xdr:rowOff>
    </xdr:from>
    <xdr:ext cx="1115500" cy="395793"/>
    <mc:AlternateContent xmlns:mc="http://schemas.openxmlformats.org/markup-compatibility/2006" xmlns:a14="http://schemas.microsoft.com/office/drawing/2010/main">
      <mc:Choice Requires="a14">
        <xdr:sp macro="" textlink="">
          <xdr:nvSpPr>
            <xdr:cNvPr id="94" name="CuadroTexto 93"/>
            <xdr:cNvSpPr txBox="1"/>
          </xdr:nvSpPr>
          <xdr:spPr>
            <a:xfrm>
              <a:off x="5688072" y="23622480"/>
              <a:ext cx="1115500"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𝝏𝜹</m:t>
                        </m:r>
                        <m:r>
                          <a:rPr lang="es-CO" sz="1200" b="1" i="1">
                            <a:latin typeface="Cambria Math" panose="02040503050406030204" pitchFamily="18" charset="0"/>
                            <a:ea typeface="Cambria Math" panose="02040503050406030204" pitchFamily="18" charset="0"/>
                          </a:rPr>
                          <m:t>𝑽𝒓𝒆𝒑</m:t>
                        </m:r>
                      </m:den>
                    </m:f>
                    <m:r>
                      <a:rPr lang="es-CO" sz="1200" b="1" i="1">
                        <a:latin typeface="Cambria Math" panose="02040503050406030204" pitchFamily="18" charset="0"/>
                      </a:rPr>
                      <m:t>= </m:t>
                    </m:r>
                    <m:r>
                      <a:rPr lang="es-CO" sz="1200" b="1" i="1">
                        <a:latin typeface="Cambria Math" panose="02040503050406030204" pitchFamily="18" charset="0"/>
                      </a:rPr>
                      <m:t>𝟏</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94" name="CuadroTexto 93"/>
            <xdr:cNvSpPr txBox="1"/>
          </xdr:nvSpPr>
          <xdr:spPr>
            <a:xfrm>
              <a:off x="5688072" y="23622480"/>
              <a:ext cx="1115500"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𝝏𝑽𝒕/𝝏𝜹𝑽𝒓𝒆𝒑</a:t>
              </a:r>
              <a:r>
                <a:rPr lang="es-CO" sz="1200" b="1" i="0">
                  <a:latin typeface="Cambria Math" panose="02040503050406030204" pitchFamily="18" charset="0"/>
                </a:rPr>
                <a:t>= 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165666</xdr:colOff>
      <xdr:row>161</xdr:row>
      <xdr:rowOff>39779</xdr:rowOff>
    </xdr:from>
    <xdr:ext cx="1111805" cy="392205"/>
    <mc:AlternateContent xmlns:mc="http://schemas.openxmlformats.org/markup-compatibility/2006" xmlns:a14="http://schemas.microsoft.com/office/drawing/2010/main">
      <mc:Choice Requires="a14">
        <xdr:sp macro="" textlink="">
          <xdr:nvSpPr>
            <xdr:cNvPr id="95" name="CuadroTexto 94"/>
            <xdr:cNvSpPr txBox="1"/>
          </xdr:nvSpPr>
          <xdr:spPr>
            <a:xfrm>
              <a:off x="5635737" y="24478208"/>
              <a:ext cx="1111805" cy="392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𝝏𝜹</m:t>
                        </m:r>
                        <m:r>
                          <a:rPr lang="es-CO" sz="1200" b="1" i="1">
                            <a:latin typeface="Cambria Math" panose="02040503050406030204" pitchFamily="18" charset="0"/>
                            <a:ea typeface="Cambria Math" panose="02040503050406030204" pitchFamily="18" charset="0"/>
                          </a:rPr>
                          <m:t>𝑽𝒂𝒅𝒅</m:t>
                        </m:r>
                      </m:den>
                    </m:f>
                    <m:r>
                      <a:rPr lang="es-CO" sz="1200" b="1" i="1">
                        <a:latin typeface="Cambria Math" panose="02040503050406030204" pitchFamily="18" charset="0"/>
                      </a:rPr>
                      <m:t>=</m:t>
                    </m:r>
                    <m:r>
                      <a:rPr lang="es-CO" sz="1200" b="1" i="1">
                        <a:latin typeface="Cambria Math" panose="02040503050406030204" pitchFamily="18" charset="0"/>
                      </a:rPr>
                      <m:t>𝟏</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95" name="CuadroTexto 94"/>
            <xdr:cNvSpPr txBox="1"/>
          </xdr:nvSpPr>
          <xdr:spPr>
            <a:xfrm>
              <a:off x="5635737" y="24478208"/>
              <a:ext cx="1111805" cy="392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𝝏𝑽𝒕/𝝏𝜹𝑽𝒂𝒅𝒅</a:t>
              </a:r>
              <a:r>
                <a:rPr lang="es-CO" sz="1200" b="1" i="0">
                  <a:latin typeface="Cambria Math" panose="02040503050406030204" pitchFamily="18" charset="0"/>
                </a:rPr>
                <a:t>=𝟏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13</xdr:col>
      <xdr:colOff>385920</xdr:colOff>
      <xdr:row>154</xdr:row>
      <xdr:rowOff>1989</xdr:rowOff>
    </xdr:from>
    <xdr:ext cx="240010" cy="333375"/>
    <mc:AlternateContent xmlns:mc="http://schemas.openxmlformats.org/markup-compatibility/2006" xmlns:a14="http://schemas.microsoft.com/office/drawing/2010/main">
      <mc:Choice Requires="a14">
        <xdr:sp macro="" textlink="">
          <xdr:nvSpPr>
            <xdr:cNvPr id="96" name="CuadroTexto 95"/>
            <xdr:cNvSpPr txBox="1"/>
          </xdr:nvSpPr>
          <xdr:spPr>
            <a:xfrm>
              <a:off x="12237741" y="22753132"/>
              <a:ext cx="24001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400" b="1" i="1">
                            <a:latin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𝜸</m:t>
                        </m:r>
                      </m:e>
                      <m:sub>
                        <m:r>
                          <a:rPr lang="es-CO" sz="1400" b="1" i="1" baseline="-25000">
                            <a:latin typeface="Cambria Math" panose="02040503050406030204" pitchFamily="18" charset="0"/>
                          </a:rPr>
                          <m:t>𝑹𝑺</m:t>
                        </m:r>
                      </m:sub>
                    </m:sSub>
                  </m:oMath>
                </m:oMathPara>
              </a14:m>
              <a:endParaRPr lang="es-CO" sz="1400" b="1"/>
            </a:p>
          </xdr:txBody>
        </xdr:sp>
      </mc:Choice>
      <mc:Fallback xmlns="">
        <xdr:sp macro="" textlink="">
          <xdr:nvSpPr>
            <xdr:cNvPr id="96" name="CuadroTexto 95"/>
            <xdr:cNvSpPr txBox="1"/>
          </xdr:nvSpPr>
          <xdr:spPr>
            <a:xfrm>
              <a:off x="12237741" y="22753132"/>
              <a:ext cx="24001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𝜸_</a:t>
              </a:r>
              <a:r>
                <a:rPr lang="es-CO" sz="1400" b="1" i="0" baseline="-25000">
                  <a:latin typeface="Cambria Math" panose="02040503050406030204" pitchFamily="18" charset="0"/>
                </a:rPr>
                <a:t>𝑹𝑺</a:t>
              </a:r>
              <a:endParaRPr lang="es-CO" sz="1400" b="1"/>
            </a:p>
          </xdr:txBody>
        </xdr:sp>
      </mc:Fallback>
    </mc:AlternateContent>
    <xdr:clientData/>
  </xdr:oneCellAnchor>
  <xdr:oneCellAnchor>
    <xdr:from>
      <xdr:col>13</xdr:col>
      <xdr:colOff>353366</xdr:colOff>
      <xdr:row>152</xdr:row>
      <xdr:rowOff>1</xdr:rowOff>
    </xdr:from>
    <xdr:ext cx="326991" cy="352320"/>
    <mc:AlternateContent xmlns:mc="http://schemas.openxmlformats.org/markup-compatibility/2006" xmlns:a14="http://schemas.microsoft.com/office/drawing/2010/main">
      <mc:Choice Requires="a14">
        <xdr:sp macro="" textlink="">
          <xdr:nvSpPr>
            <xdr:cNvPr id="97" name="CuadroTexto 96"/>
            <xdr:cNvSpPr txBox="1"/>
          </xdr:nvSpPr>
          <xdr:spPr>
            <a:xfrm>
              <a:off x="12205187" y="22315715"/>
              <a:ext cx="326991" cy="352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400" b="1" i="1">
                            <a:latin typeface="Cambria Math" panose="02040503050406030204" pitchFamily="18" charset="0"/>
                          </a:rPr>
                        </m:ctrlPr>
                      </m:sSubPr>
                      <m:e>
                        <m:r>
                          <a:rPr lang="es-CO" sz="1400" b="1" i="1">
                            <a:latin typeface="Cambria Math" panose="02040503050406030204" pitchFamily="18" charset="0"/>
                          </a:rPr>
                          <m:t>𝒕</m:t>
                        </m:r>
                      </m:e>
                      <m:sub>
                        <m:r>
                          <a:rPr lang="es-CO" sz="1400" b="1" i="1" baseline="-25000">
                            <a:latin typeface="Cambria Math" panose="02040503050406030204" pitchFamily="18" charset="0"/>
                          </a:rPr>
                          <m:t>𝟎</m:t>
                        </m:r>
                        <m:r>
                          <a:rPr lang="es-CO" sz="1400" b="1" i="1" baseline="-25000">
                            <a:latin typeface="Cambria Math" panose="02040503050406030204" pitchFamily="18" charset="0"/>
                          </a:rPr>
                          <m:t>𝑹𝑺</m:t>
                        </m:r>
                      </m:sub>
                    </m:sSub>
                  </m:oMath>
                </m:oMathPara>
              </a14:m>
              <a:endParaRPr lang="es-CO" sz="1400" b="1"/>
            </a:p>
          </xdr:txBody>
        </xdr:sp>
      </mc:Choice>
      <mc:Fallback xmlns="">
        <xdr:sp macro="" textlink="">
          <xdr:nvSpPr>
            <xdr:cNvPr id="97" name="CuadroTexto 96"/>
            <xdr:cNvSpPr txBox="1"/>
          </xdr:nvSpPr>
          <xdr:spPr>
            <a:xfrm>
              <a:off x="12205187" y="22315715"/>
              <a:ext cx="326991" cy="352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rPr>
                <a:t>𝒕_</a:t>
              </a:r>
              <a:r>
                <a:rPr lang="es-CO" sz="1400" b="1" i="0" baseline="-25000">
                  <a:latin typeface="Cambria Math" panose="02040503050406030204" pitchFamily="18" charset="0"/>
                </a:rPr>
                <a:t>𝟎𝑹𝑺</a:t>
              </a:r>
              <a:endParaRPr lang="es-CO" sz="1400" b="1"/>
            </a:p>
          </xdr:txBody>
        </xdr:sp>
      </mc:Fallback>
    </mc:AlternateContent>
    <xdr:clientData/>
  </xdr:oneCellAnchor>
  <xdr:oneCellAnchor>
    <xdr:from>
      <xdr:col>13</xdr:col>
      <xdr:colOff>328244</xdr:colOff>
      <xdr:row>147</xdr:row>
      <xdr:rowOff>120894</xdr:rowOff>
    </xdr:from>
    <xdr:ext cx="229648" cy="355356"/>
    <mc:AlternateContent xmlns:mc="http://schemas.openxmlformats.org/markup-compatibility/2006" xmlns:a14="http://schemas.microsoft.com/office/drawing/2010/main">
      <mc:Choice Requires="a14">
        <xdr:sp macro="" textlink="">
          <xdr:nvSpPr>
            <xdr:cNvPr id="98" name="CuadroTexto 97"/>
            <xdr:cNvSpPr txBox="1"/>
          </xdr:nvSpPr>
          <xdr:spPr>
            <a:xfrm flipH="1">
              <a:off x="12180065" y="21444648"/>
              <a:ext cx="229648" cy="355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200" b="1" i="1">
                            <a:latin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𝒕</m:t>
                        </m:r>
                      </m:e>
                      <m:sub>
                        <m:r>
                          <a:rPr lang="es-CO" sz="1200" b="1" i="1" baseline="-25000">
                            <a:latin typeface="Cambria Math" panose="02040503050406030204" pitchFamily="18" charset="0"/>
                          </a:rPr>
                          <m:t>𝑹𝑺</m:t>
                        </m:r>
                      </m:sub>
                    </m:sSub>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98" name="CuadroTexto 97"/>
            <xdr:cNvSpPr txBox="1"/>
          </xdr:nvSpPr>
          <xdr:spPr>
            <a:xfrm flipH="1">
              <a:off x="12180065" y="21444648"/>
              <a:ext cx="229648" cy="355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200" b="1" i="0">
                  <a:latin typeface="Cambria Math" panose="02040503050406030204" pitchFamily="18" charset="0"/>
                  <a:ea typeface="Cambria Math" panose="02040503050406030204" pitchFamily="18" charset="0"/>
                </a:rPr>
                <a:t>𝒕_</a:t>
              </a:r>
              <a:r>
                <a:rPr lang="es-CO" sz="1200" b="1" i="0" baseline="-25000">
                  <a:latin typeface="Cambria Math" panose="02040503050406030204" pitchFamily="18" charset="0"/>
                </a:rPr>
                <a:t>𝑹𝑺</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13</xdr:col>
      <xdr:colOff>382885</xdr:colOff>
      <xdr:row>158</xdr:row>
      <xdr:rowOff>25646</xdr:rowOff>
    </xdr:from>
    <xdr:ext cx="169566" cy="250580"/>
    <mc:AlternateContent xmlns:mc="http://schemas.openxmlformats.org/markup-compatibility/2006" xmlns:a14="http://schemas.microsoft.com/office/drawing/2010/main">
      <mc:Choice Requires="a14">
        <xdr:sp macro="" textlink="">
          <xdr:nvSpPr>
            <xdr:cNvPr id="99" name="CuadroTexto 98"/>
            <xdr:cNvSpPr txBox="1"/>
          </xdr:nvSpPr>
          <xdr:spPr>
            <a:xfrm>
              <a:off x="12234706" y="23647646"/>
              <a:ext cx="169566" cy="25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latin typeface="Cambria Math" panose="02040503050406030204" pitchFamily="18" charset="0"/>
                        <a:ea typeface="Cambria Math" panose="02040503050406030204" pitchFamily="18" charset="0"/>
                      </a:rPr>
                      <m:t>𝜷</m:t>
                    </m:r>
                  </m:oMath>
                </m:oMathPara>
              </a14:m>
              <a:endParaRPr lang="es-CO" sz="1400" b="1"/>
            </a:p>
          </xdr:txBody>
        </xdr:sp>
      </mc:Choice>
      <mc:Fallback xmlns="">
        <xdr:sp macro="" textlink="">
          <xdr:nvSpPr>
            <xdr:cNvPr id="99" name="CuadroTexto 98"/>
            <xdr:cNvSpPr txBox="1"/>
          </xdr:nvSpPr>
          <xdr:spPr>
            <a:xfrm>
              <a:off x="12234706" y="23647646"/>
              <a:ext cx="169566" cy="25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𝜷</a:t>
              </a:r>
              <a:endParaRPr lang="es-CO" sz="1400" b="1"/>
            </a:p>
          </xdr:txBody>
        </xdr:sp>
      </mc:Fallback>
    </mc:AlternateContent>
    <xdr:clientData/>
  </xdr:oneCellAnchor>
  <xdr:oneCellAnchor>
    <xdr:from>
      <xdr:col>13</xdr:col>
      <xdr:colOff>330550</xdr:colOff>
      <xdr:row>149</xdr:row>
      <xdr:rowOff>102263</xdr:rowOff>
    </xdr:from>
    <xdr:ext cx="345726" cy="333375"/>
    <mc:AlternateContent xmlns:mc="http://schemas.openxmlformats.org/markup-compatibility/2006" xmlns:a14="http://schemas.microsoft.com/office/drawing/2010/main">
      <mc:Choice Requires="a14">
        <xdr:sp macro="" textlink="">
          <xdr:nvSpPr>
            <xdr:cNvPr id="100" name="CuadroTexto 99"/>
            <xdr:cNvSpPr txBox="1"/>
          </xdr:nvSpPr>
          <xdr:spPr>
            <a:xfrm>
              <a:off x="12182371" y="21880495"/>
              <a:ext cx="345726"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400" b="1" i="1">
                            <a:latin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𝒕</m:t>
                        </m:r>
                      </m:e>
                      <m:sub>
                        <m:r>
                          <a:rPr lang="es-CO" sz="1400" b="1" i="1" baseline="-25000">
                            <a:latin typeface="Cambria Math" panose="02040503050406030204" pitchFamily="18" charset="0"/>
                          </a:rPr>
                          <m:t>𝑺𝑪𝑴</m:t>
                        </m:r>
                      </m:sub>
                    </m:sSub>
                  </m:oMath>
                </m:oMathPara>
              </a14:m>
              <a:endParaRPr lang="es-CO" sz="1400" b="1"/>
            </a:p>
          </xdr:txBody>
        </xdr:sp>
      </mc:Choice>
      <mc:Fallback xmlns="">
        <xdr:sp macro="" textlink="">
          <xdr:nvSpPr>
            <xdr:cNvPr id="100" name="CuadroTexto 99"/>
            <xdr:cNvSpPr txBox="1"/>
          </xdr:nvSpPr>
          <xdr:spPr>
            <a:xfrm>
              <a:off x="12182371" y="21880495"/>
              <a:ext cx="345726"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𝒕_</a:t>
              </a:r>
              <a:r>
                <a:rPr lang="es-CO" sz="1400" b="1" i="0" baseline="-25000">
                  <a:latin typeface="Cambria Math" panose="02040503050406030204" pitchFamily="18" charset="0"/>
                </a:rPr>
                <a:t>𝑺𝑪𝑴</a:t>
              </a:r>
              <a:endParaRPr lang="es-CO" sz="1400" b="1"/>
            </a:p>
          </xdr:txBody>
        </xdr:sp>
      </mc:Fallback>
    </mc:AlternateContent>
    <xdr:clientData/>
  </xdr:oneCellAnchor>
  <xdr:oneCellAnchor>
    <xdr:from>
      <xdr:col>13</xdr:col>
      <xdr:colOff>326678</xdr:colOff>
      <xdr:row>155</xdr:row>
      <xdr:rowOff>108439</xdr:rowOff>
    </xdr:from>
    <xdr:ext cx="334630" cy="333375"/>
    <mc:AlternateContent xmlns:mc="http://schemas.openxmlformats.org/markup-compatibility/2006" xmlns:a14="http://schemas.microsoft.com/office/drawing/2010/main">
      <mc:Choice Requires="a14">
        <xdr:sp macro="" textlink="">
          <xdr:nvSpPr>
            <xdr:cNvPr id="101" name="CuadroTexto 100"/>
            <xdr:cNvSpPr txBox="1"/>
          </xdr:nvSpPr>
          <xdr:spPr>
            <a:xfrm>
              <a:off x="12178499" y="23192957"/>
              <a:ext cx="33463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400" b="1" i="1">
                            <a:latin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𝜸</m:t>
                        </m:r>
                      </m:e>
                      <m:sub>
                        <m:r>
                          <a:rPr lang="es-CO" sz="1400" b="1" i="1" baseline="-25000">
                            <a:latin typeface="Cambria Math" panose="02040503050406030204" pitchFamily="18" charset="0"/>
                          </a:rPr>
                          <m:t>𝑺𝑪𝑴</m:t>
                        </m:r>
                      </m:sub>
                    </m:sSub>
                  </m:oMath>
                </m:oMathPara>
              </a14:m>
              <a:endParaRPr lang="es-CO" sz="1400" b="1"/>
            </a:p>
          </xdr:txBody>
        </xdr:sp>
      </mc:Choice>
      <mc:Fallback xmlns="">
        <xdr:sp macro="" textlink="">
          <xdr:nvSpPr>
            <xdr:cNvPr id="101" name="CuadroTexto 100"/>
            <xdr:cNvSpPr txBox="1"/>
          </xdr:nvSpPr>
          <xdr:spPr>
            <a:xfrm>
              <a:off x="12178499" y="23192957"/>
              <a:ext cx="33463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𝜸_</a:t>
              </a:r>
              <a:r>
                <a:rPr lang="es-CO" sz="1400" b="1" i="0" baseline="-25000">
                  <a:latin typeface="Cambria Math" panose="02040503050406030204" pitchFamily="18" charset="0"/>
                </a:rPr>
                <a:t>𝑺𝑪𝑴</a:t>
              </a:r>
              <a:endParaRPr lang="es-CO" sz="1400" b="1"/>
            </a:p>
          </xdr:txBody>
        </xdr:sp>
      </mc:Fallback>
    </mc:AlternateContent>
    <xdr:clientData/>
  </xdr:oneCellAnchor>
  <xdr:oneCellAnchor>
    <xdr:from>
      <xdr:col>13</xdr:col>
      <xdr:colOff>297473</xdr:colOff>
      <xdr:row>146</xdr:row>
      <xdr:rowOff>42079</xdr:rowOff>
    </xdr:from>
    <xdr:ext cx="301241" cy="311708"/>
    <mc:AlternateContent xmlns:mc="http://schemas.openxmlformats.org/markup-compatibility/2006" xmlns:a14="http://schemas.microsoft.com/office/drawing/2010/main">
      <mc:Choice Requires="a14">
        <xdr:sp macro="" textlink="">
          <xdr:nvSpPr>
            <xdr:cNvPr id="102" name="CuadroTexto 101"/>
            <xdr:cNvSpPr txBox="1"/>
          </xdr:nvSpPr>
          <xdr:spPr>
            <a:xfrm>
              <a:off x="12149294" y="21051508"/>
              <a:ext cx="301241" cy="3117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400" b="1" i="1">
                            <a:latin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𝑽</m:t>
                        </m:r>
                      </m:e>
                      <m:sub>
                        <m:r>
                          <a:rPr lang="es-CO" sz="1400" b="1" i="1">
                            <a:latin typeface="Cambria Math" panose="02040503050406030204" pitchFamily="18" charset="0"/>
                          </a:rPr>
                          <m:t>𝟎</m:t>
                        </m:r>
                      </m:sub>
                    </m:sSub>
                  </m:oMath>
                </m:oMathPara>
              </a14:m>
              <a:endParaRPr lang="es-CO" sz="1400" b="1">
                <a:latin typeface="Times New Roman" panose="02020603050405020304" pitchFamily="18" charset="0"/>
                <a:cs typeface="Times New Roman" panose="02020603050405020304" pitchFamily="18" charset="0"/>
              </a:endParaRPr>
            </a:p>
          </xdr:txBody>
        </xdr:sp>
      </mc:Choice>
      <mc:Fallback xmlns="">
        <xdr:sp macro="" textlink="">
          <xdr:nvSpPr>
            <xdr:cNvPr id="102" name="CuadroTexto 101"/>
            <xdr:cNvSpPr txBox="1"/>
          </xdr:nvSpPr>
          <xdr:spPr>
            <a:xfrm>
              <a:off x="12149294" y="21051508"/>
              <a:ext cx="301241" cy="3117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𝑽_</a:t>
              </a:r>
              <a:r>
                <a:rPr lang="es-CO" sz="1400" b="1" i="0">
                  <a:latin typeface="Cambria Math" panose="02040503050406030204" pitchFamily="18" charset="0"/>
                </a:rPr>
                <a:t>𝟎</a:t>
              </a:r>
              <a:endParaRPr lang="es-CO" sz="1400" b="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13</xdr:col>
      <xdr:colOff>357239</xdr:colOff>
      <xdr:row>160</xdr:row>
      <xdr:rowOff>104775</xdr:rowOff>
    </xdr:from>
    <xdr:ext cx="214261" cy="164750"/>
    <mc:AlternateContent xmlns:mc="http://schemas.openxmlformats.org/markup-compatibility/2006" xmlns:a14="http://schemas.microsoft.com/office/drawing/2010/main">
      <mc:Choice Requires="a14">
        <xdr:sp macro="" textlink="">
          <xdr:nvSpPr>
            <xdr:cNvPr id="103" name="CuadroTexto 102"/>
            <xdr:cNvSpPr txBox="1"/>
          </xdr:nvSpPr>
          <xdr:spPr>
            <a:xfrm>
              <a:off x="12209060" y="24162204"/>
              <a:ext cx="214261" cy="164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latin typeface="Cambria Math" panose="02040503050406030204" pitchFamily="18" charset="0"/>
                        <a:ea typeface="Cambria Math" panose="02040503050406030204" pitchFamily="18" charset="0"/>
                      </a:rPr>
                      <m:t>𝒕</m:t>
                    </m:r>
                  </m:oMath>
                </m:oMathPara>
              </a14:m>
              <a:endParaRPr lang="es-CO" sz="1400" b="1" i="1"/>
            </a:p>
          </xdr:txBody>
        </xdr:sp>
      </mc:Choice>
      <mc:Fallback xmlns="">
        <xdr:sp macro="" textlink="">
          <xdr:nvSpPr>
            <xdr:cNvPr id="103" name="CuadroTexto 102"/>
            <xdr:cNvSpPr txBox="1"/>
          </xdr:nvSpPr>
          <xdr:spPr>
            <a:xfrm>
              <a:off x="12209060" y="24162204"/>
              <a:ext cx="214261" cy="164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𝒕</a:t>
              </a:r>
              <a:endParaRPr lang="es-CO" sz="1400" b="1" i="1"/>
            </a:p>
          </xdr:txBody>
        </xdr:sp>
      </mc:Fallback>
    </mc:AlternateContent>
    <xdr:clientData/>
  </xdr:oneCellAnchor>
  <xdr:oneCellAnchor>
    <xdr:from>
      <xdr:col>1</xdr:col>
      <xdr:colOff>242453</xdr:colOff>
      <xdr:row>133</xdr:row>
      <xdr:rowOff>0</xdr:rowOff>
    </xdr:from>
    <xdr:ext cx="11557342" cy="392206"/>
    <mc:AlternateContent xmlns:mc="http://schemas.openxmlformats.org/markup-compatibility/2006" xmlns:a14="http://schemas.microsoft.com/office/drawing/2010/main">
      <mc:Choice Requires="a14">
        <xdr:sp macro="" textlink="">
          <xdr:nvSpPr>
            <xdr:cNvPr id="104" name="CuadroTexto 103"/>
            <xdr:cNvSpPr txBox="1"/>
          </xdr:nvSpPr>
          <xdr:spPr>
            <a:xfrm>
              <a:off x="1154132" y="15947571"/>
              <a:ext cx="11557342" cy="3922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14:m>
                <m:oMath xmlns:m="http://schemas.openxmlformats.org/officeDocument/2006/math">
                  <m:sSub>
                    <m:sSubPr>
                      <m:ctrlPr>
                        <a:rPr lang="es-CO" sz="2000" b="1" i="1">
                          <a:solidFill>
                            <a:schemeClr val="bg1"/>
                          </a:solidFill>
                          <a:effectLst/>
                          <a:latin typeface="Cambria Math" panose="02040503050406030204" pitchFamily="18" charset="0"/>
                          <a:ea typeface="+mn-ea"/>
                          <a:cs typeface="+mn-cs"/>
                        </a:rPr>
                      </m:ctrlPr>
                    </m:sSubPr>
                    <m:e>
                      <m:r>
                        <a:rPr lang="es-CO" sz="2000" b="1" i="1">
                          <a:solidFill>
                            <a:schemeClr val="bg1"/>
                          </a:solidFill>
                          <a:effectLst/>
                          <a:latin typeface="Cambria Math" panose="02040503050406030204" pitchFamily="18" charset="0"/>
                          <a:ea typeface="+mn-ea"/>
                          <a:cs typeface="+mn-cs"/>
                        </a:rPr>
                        <m:t>𝑽</m:t>
                      </m:r>
                    </m:e>
                    <m:sub>
                      <m:r>
                        <a:rPr lang="es-CO" sz="2000" b="1" i="1">
                          <a:solidFill>
                            <a:schemeClr val="bg1"/>
                          </a:solidFill>
                          <a:effectLst/>
                          <a:latin typeface="Cambria Math" panose="02040503050406030204" pitchFamily="18" charset="0"/>
                          <a:ea typeface="+mn-ea"/>
                          <a:cs typeface="+mn-cs"/>
                        </a:rPr>
                        <m:t>𝒕</m:t>
                      </m:r>
                    </m:sub>
                  </m:sSub>
                </m:oMath>
              </a14:m>
              <a:r>
                <a:rPr lang="es-CO" sz="2000" b="1" i="1">
                  <a:solidFill>
                    <a:schemeClr val="bg1"/>
                  </a:solidFill>
                  <a:effectLst/>
                  <a:latin typeface="+mn-lt"/>
                  <a:ea typeface="+mn-ea"/>
                  <a:cs typeface="+mn-cs"/>
                </a:rPr>
                <a:t>=</a:t>
              </a:r>
              <a:r>
                <a:rPr lang="es-CO" sz="2000" b="1" i="1" baseline="0">
                  <a:solidFill>
                    <a:schemeClr val="bg1"/>
                  </a:solidFill>
                  <a:effectLst/>
                  <a:latin typeface="+mn-lt"/>
                  <a:ea typeface="+mn-ea"/>
                  <a:cs typeface="+mn-cs"/>
                </a:rPr>
                <a:t> </a:t>
              </a:r>
              <a14:m>
                <m:oMath xmlns:m="http://schemas.openxmlformats.org/officeDocument/2006/math">
                  <m:sSub>
                    <m:sSubPr>
                      <m:ctrlPr>
                        <a:rPr lang="es-CO" sz="2000" b="1" i="1">
                          <a:solidFill>
                            <a:schemeClr val="bg1"/>
                          </a:solidFill>
                          <a:effectLst/>
                          <a:latin typeface="Cambria Math" panose="02040503050406030204" pitchFamily="18" charset="0"/>
                          <a:ea typeface="+mn-ea"/>
                          <a:cs typeface="+mn-cs"/>
                        </a:rPr>
                      </m:ctrlPr>
                    </m:sSubPr>
                    <m:e>
                      <m:r>
                        <a:rPr lang="es-CO" sz="2000" b="1" i="1">
                          <a:solidFill>
                            <a:schemeClr val="bg1"/>
                          </a:solidFill>
                          <a:effectLst/>
                          <a:latin typeface="Cambria Math" panose="02040503050406030204" pitchFamily="18" charset="0"/>
                          <a:ea typeface="+mn-ea"/>
                          <a:cs typeface="+mn-cs"/>
                        </a:rPr>
                        <m:t>𝑽</m:t>
                      </m:r>
                    </m:e>
                    <m:sub>
                      <m:eqArr>
                        <m:eqArrPr>
                          <m:ctrlPr>
                            <a:rPr lang="es-CO" sz="2000" b="1" i="1">
                              <a:solidFill>
                                <a:schemeClr val="bg1"/>
                              </a:solidFill>
                              <a:effectLst/>
                              <a:latin typeface="Cambria Math" panose="02040503050406030204" pitchFamily="18" charset="0"/>
                              <a:ea typeface="+mn-ea"/>
                              <a:cs typeface="+mn-cs"/>
                            </a:rPr>
                          </m:ctrlPr>
                        </m:eqArrPr>
                        <m:e>
                          <m:r>
                            <a:rPr lang="es-CO" sz="2000" b="1" i="1">
                              <a:solidFill>
                                <a:schemeClr val="bg1"/>
                              </a:solidFill>
                              <a:effectLst/>
                              <a:latin typeface="Cambria Math" panose="02040503050406030204" pitchFamily="18" charset="0"/>
                              <a:ea typeface="+mn-ea"/>
                              <a:cs typeface="+mn-cs"/>
                            </a:rPr>
                            <m:t>𝟎</m:t>
                          </m:r>
                          <m:r>
                            <a:rPr lang="es-CO" sz="2000" b="1" i="1">
                              <a:solidFill>
                                <a:schemeClr val="bg1"/>
                              </a:solidFill>
                              <a:effectLst/>
                              <a:latin typeface="Cambria Math" panose="02040503050406030204" pitchFamily="18" charset="0"/>
                              <a:ea typeface="+mn-ea"/>
                              <a:cs typeface="+mn-cs"/>
                            </a:rPr>
                            <m:t>  </m:t>
                          </m:r>
                        </m:e>
                        <m:e>
                          <m:r>
                            <a:rPr lang="es-CO" sz="2000" b="1" i="1">
                              <a:solidFill>
                                <a:schemeClr val="bg1"/>
                              </a:solidFill>
                              <a:effectLst/>
                              <a:latin typeface="Cambria Math" panose="02040503050406030204" pitchFamily="18" charset="0"/>
                              <a:ea typeface="+mn-ea"/>
                              <a:cs typeface="+mn-cs"/>
                            </a:rPr>
                            <m:t> </m:t>
                          </m:r>
                        </m:e>
                      </m:eqArr>
                    </m:sub>
                  </m:sSub>
                  <m:d>
                    <m:dPr>
                      <m:begChr m:val="["/>
                      <m:endChr m:val="]"/>
                      <m:ctrlPr>
                        <a:rPr lang="es-CO" sz="2000" b="1" i="1">
                          <a:solidFill>
                            <a:schemeClr val="bg1"/>
                          </a:solidFill>
                          <a:effectLst/>
                          <a:latin typeface="Cambria Math" panose="02040503050406030204" pitchFamily="18" charset="0"/>
                          <a:ea typeface="+mn-ea"/>
                          <a:cs typeface="+mn-cs"/>
                        </a:rPr>
                      </m:ctrlPr>
                    </m:dPr>
                    <m:e>
                      <m:eqArr>
                        <m:eqArrPr>
                          <m:ctrlPr>
                            <a:rPr lang="es-CO" sz="2000" b="1" i="1">
                              <a:solidFill>
                                <a:schemeClr val="bg1"/>
                              </a:solidFill>
                              <a:effectLst/>
                              <a:latin typeface="Cambria Math" panose="02040503050406030204" pitchFamily="18" charset="0"/>
                              <a:ea typeface="+mn-ea"/>
                              <a:cs typeface="+mn-cs"/>
                            </a:rPr>
                          </m:ctrlPr>
                        </m:eqArrPr>
                        <m:e>
                          <m:r>
                            <a:rPr lang="es-CO" sz="2000" b="1" i="1">
                              <a:solidFill>
                                <a:schemeClr val="bg1"/>
                              </a:solidFill>
                              <a:effectLst/>
                              <a:latin typeface="Cambria Math" panose="02040503050406030204" pitchFamily="18" charset="0"/>
                              <a:ea typeface="+mn-ea"/>
                              <a:cs typeface="+mn-cs"/>
                            </a:rPr>
                            <m:t>𝟏</m:t>
                          </m:r>
                          <m:r>
                            <a:rPr lang="es-CO" sz="2000" b="1" i="1">
                              <a:solidFill>
                                <a:schemeClr val="bg1"/>
                              </a:solidFill>
                              <a:effectLst/>
                              <a:latin typeface="Cambria Math" panose="02040503050406030204" pitchFamily="18" charset="0"/>
                              <a:ea typeface="+mn-ea"/>
                              <a:cs typeface="+mn-cs"/>
                            </a:rPr>
                            <m:t>−</m:t>
                          </m:r>
                          <m:sSub>
                            <m:sSubPr>
                              <m:ctrlPr>
                                <a:rPr lang="es-CO" sz="2000" b="1" i="1">
                                  <a:solidFill>
                                    <a:schemeClr val="bg1"/>
                                  </a:solidFill>
                                  <a:effectLst/>
                                  <a:latin typeface="Cambria Math" panose="02040503050406030204" pitchFamily="18" charset="0"/>
                                  <a:ea typeface="+mn-ea"/>
                                  <a:cs typeface="+mn-cs"/>
                                </a:rPr>
                              </m:ctrlPr>
                            </m:sSubPr>
                            <m:e>
                              <m:r>
                                <a:rPr lang="es-CO" sz="2000" b="1" i="1">
                                  <a:solidFill>
                                    <a:schemeClr val="bg1"/>
                                  </a:solidFill>
                                  <a:effectLst/>
                                  <a:latin typeface="Cambria Math" panose="02040503050406030204" pitchFamily="18" charset="0"/>
                                  <a:ea typeface="+mn-ea"/>
                                  <a:cs typeface="+mn-cs"/>
                                </a:rPr>
                                <m:t>𝜸</m:t>
                              </m:r>
                            </m:e>
                            <m:sub>
                              <m:r>
                                <a:rPr lang="es-CO" sz="2000" b="1" i="1">
                                  <a:solidFill>
                                    <a:schemeClr val="bg1"/>
                                  </a:solidFill>
                                  <a:effectLst/>
                                  <a:latin typeface="Cambria Math" panose="02040503050406030204" pitchFamily="18" charset="0"/>
                                  <a:ea typeface="+mn-ea"/>
                                  <a:cs typeface="+mn-cs"/>
                                </a:rPr>
                                <m:t>𝑹𝒔</m:t>
                              </m:r>
                            </m:sub>
                          </m:sSub>
                        </m:e>
                      </m:eqArr>
                      <m:r>
                        <a:rPr lang="es-CO" sz="2000" b="1" i="1">
                          <a:solidFill>
                            <a:schemeClr val="bg1"/>
                          </a:solidFill>
                          <a:effectLst/>
                          <a:latin typeface="Cambria Math" panose="02040503050406030204" pitchFamily="18" charset="0"/>
                          <a:ea typeface="+mn-ea"/>
                          <a:cs typeface="+mn-cs"/>
                        </a:rPr>
                        <m:t> </m:t>
                      </m:r>
                      <m:d>
                        <m:dPr>
                          <m:ctrlPr>
                            <a:rPr lang="es-CO" sz="2000" b="1" i="1">
                              <a:solidFill>
                                <a:schemeClr val="bg1"/>
                              </a:solidFill>
                              <a:effectLst/>
                              <a:latin typeface="Cambria Math" panose="02040503050406030204" pitchFamily="18" charset="0"/>
                              <a:ea typeface="+mn-ea"/>
                              <a:cs typeface="+mn-cs"/>
                            </a:rPr>
                          </m:ctrlPr>
                        </m:dPr>
                        <m:e>
                          <m:sSub>
                            <m:sSubPr>
                              <m:ctrlPr>
                                <a:rPr lang="es-CO" sz="2000" b="1" i="1">
                                  <a:solidFill>
                                    <a:schemeClr val="bg1"/>
                                  </a:solidFill>
                                  <a:effectLst/>
                                  <a:latin typeface="Cambria Math" panose="02040503050406030204" pitchFamily="18" charset="0"/>
                                  <a:ea typeface="+mn-ea"/>
                                  <a:cs typeface="+mn-cs"/>
                                </a:rPr>
                              </m:ctrlPr>
                            </m:sSubPr>
                            <m:e>
                              <m:r>
                                <a:rPr lang="es-CO" sz="2000" b="1" i="1">
                                  <a:solidFill>
                                    <a:schemeClr val="bg1"/>
                                  </a:solidFill>
                                  <a:effectLst/>
                                  <a:latin typeface="Cambria Math" panose="02040503050406030204" pitchFamily="18" charset="0"/>
                                  <a:ea typeface="+mn-ea"/>
                                  <a:cs typeface="+mn-cs"/>
                                </a:rPr>
                                <m:t>𝒕</m:t>
                              </m:r>
                            </m:e>
                            <m:sub>
                              <m:r>
                                <a:rPr lang="es-CO" sz="2000" b="1" i="1">
                                  <a:solidFill>
                                    <a:schemeClr val="bg1"/>
                                  </a:solidFill>
                                  <a:effectLst/>
                                  <a:latin typeface="Cambria Math" panose="02040503050406030204" pitchFamily="18" charset="0"/>
                                  <a:ea typeface="+mn-ea"/>
                                  <a:cs typeface="+mn-cs"/>
                                </a:rPr>
                                <m:t>𝟎</m:t>
                              </m:r>
                              <m:r>
                                <a:rPr lang="es-CO" sz="2000" b="1" i="1">
                                  <a:solidFill>
                                    <a:schemeClr val="bg1"/>
                                  </a:solidFill>
                                  <a:effectLst/>
                                  <a:latin typeface="Cambria Math" panose="02040503050406030204" pitchFamily="18" charset="0"/>
                                  <a:ea typeface="+mn-ea"/>
                                  <a:cs typeface="+mn-cs"/>
                                </a:rPr>
                                <m:t>𝑹𝑺</m:t>
                              </m:r>
                            </m:sub>
                          </m:sSub>
                          <m:r>
                            <a:rPr lang="es-CO" sz="2000" b="1" i="1">
                              <a:solidFill>
                                <a:schemeClr val="bg1"/>
                              </a:solidFill>
                              <a:effectLst/>
                              <a:latin typeface="Cambria Math" panose="02040503050406030204" pitchFamily="18" charset="0"/>
                              <a:ea typeface="+mn-ea"/>
                              <a:cs typeface="+mn-cs"/>
                            </a:rPr>
                            <m:t> − </m:t>
                          </m:r>
                          <m:sSub>
                            <m:sSubPr>
                              <m:ctrlPr>
                                <a:rPr lang="es-CO" sz="2000" b="1" i="1">
                                  <a:solidFill>
                                    <a:schemeClr val="bg1"/>
                                  </a:solidFill>
                                  <a:effectLst/>
                                  <a:latin typeface="Cambria Math" panose="02040503050406030204" pitchFamily="18" charset="0"/>
                                  <a:ea typeface="+mn-ea"/>
                                  <a:cs typeface="+mn-cs"/>
                                </a:rPr>
                              </m:ctrlPr>
                            </m:sSubPr>
                            <m:e>
                              <m:r>
                                <a:rPr lang="es-CO" sz="2000" b="1" i="1">
                                  <a:solidFill>
                                    <a:schemeClr val="bg1"/>
                                  </a:solidFill>
                                  <a:effectLst/>
                                  <a:latin typeface="Cambria Math" panose="02040503050406030204" pitchFamily="18" charset="0"/>
                                  <a:ea typeface="+mn-ea"/>
                                  <a:cs typeface="+mn-cs"/>
                                </a:rPr>
                                <m:t>𝒕</m:t>
                              </m:r>
                            </m:e>
                            <m:sub>
                              <m:r>
                                <a:rPr lang="es-CO" sz="2000" b="1" i="1">
                                  <a:solidFill>
                                    <a:schemeClr val="bg1"/>
                                  </a:solidFill>
                                  <a:effectLst/>
                                  <a:latin typeface="Cambria Math" panose="02040503050406030204" pitchFamily="18" charset="0"/>
                                  <a:ea typeface="+mn-ea"/>
                                  <a:cs typeface="+mn-cs"/>
                                </a:rPr>
                                <m:t>𝒓𝒔</m:t>
                              </m:r>
                            </m:sub>
                          </m:sSub>
                        </m:e>
                      </m:d>
                      <m:r>
                        <a:rPr lang="es-CO" sz="2000" b="1" i="1">
                          <a:solidFill>
                            <a:schemeClr val="bg1"/>
                          </a:solidFill>
                          <a:effectLst/>
                          <a:latin typeface="Cambria Math" panose="02040503050406030204" pitchFamily="18" charset="0"/>
                          <a:ea typeface="+mn-ea"/>
                          <a:cs typeface="+mn-cs"/>
                        </a:rPr>
                        <m:t>+</m:t>
                      </m:r>
                      <m:r>
                        <a:rPr lang="es-CO" sz="2000" b="1" i="1">
                          <a:solidFill>
                            <a:schemeClr val="bg1"/>
                          </a:solidFill>
                          <a:effectLst/>
                          <a:latin typeface="Cambria Math" panose="02040503050406030204" pitchFamily="18" charset="0"/>
                          <a:ea typeface="+mn-ea"/>
                          <a:cs typeface="+mn-cs"/>
                        </a:rPr>
                        <m:t>𝜷</m:t>
                      </m:r>
                      <m:d>
                        <m:dPr>
                          <m:ctrlPr>
                            <a:rPr lang="es-CO" sz="2000" b="1" i="1">
                              <a:solidFill>
                                <a:schemeClr val="bg1"/>
                              </a:solidFill>
                              <a:effectLst/>
                              <a:latin typeface="Cambria Math" panose="02040503050406030204" pitchFamily="18" charset="0"/>
                              <a:ea typeface="+mn-ea"/>
                              <a:cs typeface="+mn-cs"/>
                            </a:rPr>
                          </m:ctrlPr>
                        </m:dPr>
                        <m:e>
                          <m:sSub>
                            <m:sSubPr>
                              <m:ctrlPr>
                                <a:rPr lang="es-CO" sz="2000" b="1" i="1">
                                  <a:solidFill>
                                    <a:schemeClr val="bg1"/>
                                  </a:solidFill>
                                  <a:effectLst/>
                                  <a:latin typeface="Cambria Math" panose="02040503050406030204" pitchFamily="18" charset="0"/>
                                  <a:ea typeface="+mn-ea"/>
                                  <a:cs typeface="+mn-cs"/>
                                </a:rPr>
                              </m:ctrlPr>
                            </m:sSubPr>
                            <m:e>
                              <m:r>
                                <a:rPr lang="es-CO" sz="2000" b="1" i="1">
                                  <a:solidFill>
                                    <a:schemeClr val="bg1"/>
                                  </a:solidFill>
                                  <a:effectLst/>
                                  <a:latin typeface="Cambria Math" panose="02040503050406030204" pitchFamily="18" charset="0"/>
                                  <a:ea typeface="+mn-ea"/>
                                  <a:cs typeface="+mn-cs"/>
                                </a:rPr>
                                <m:t>𝒕</m:t>
                              </m:r>
                            </m:e>
                            <m:sub>
                              <m:r>
                                <a:rPr lang="es-CO" sz="2000" b="1" i="1">
                                  <a:solidFill>
                                    <a:schemeClr val="bg1"/>
                                  </a:solidFill>
                                  <a:effectLst/>
                                  <a:latin typeface="Cambria Math" panose="02040503050406030204" pitchFamily="18" charset="0"/>
                                  <a:ea typeface="+mn-ea"/>
                                  <a:cs typeface="+mn-cs"/>
                                </a:rPr>
                                <m:t>𝒔𝒄𝒎</m:t>
                              </m:r>
                            </m:sub>
                          </m:sSub>
                          <m:r>
                            <a:rPr lang="es-CO" sz="2000" b="1" i="1">
                              <a:solidFill>
                                <a:schemeClr val="bg1"/>
                              </a:solidFill>
                              <a:effectLst/>
                              <a:latin typeface="Cambria Math" panose="02040503050406030204" pitchFamily="18" charset="0"/>
                              <a:ea typeface="+mn-ea"/>
                              <a:cs typeface="+mn-cs"/>
                            </a:rPr>
                            <m:t>−</m:t>
                          </m:r>
                          <m:sSub>
                            <m:sSubPr>
                              <m:ctrlPr>
                                <a:rPr lang="es-CO" sz="2000" b="1" i="1">
                                  <a:solidFill>
                                    <a:schemeClr val="bg1"/>
                                  </a:solidFill>
                                  <a:effectLst/>
                                  <a:latin typeface="Cambria Math" panose="02040503050406030204" pitchFamily="18" charset="0"/>
                                  <a:ea typeface="+mn-ea"/>
                                  <a:cs typeface="+mn-cs"/>
                                </a:rPr>
                              </m:ctrlPr>
                            </m:sSubPr>
                            <m:e>
                              <m:r>
                                <a:rPr lang="es-CO" sz="2000" b="1" i="1">
                                  <a:solidFill>
                                    <a:schemeClr val="bg1"/>
                                  </a:solidFill>
                                  <a:effectLst/>
                                  <a:latin typeface="Cambria Math" panose="02040503050406030204" pitchFamily="18" charset="0"/>
                                  <a:ea typeface="+mn-ea"/>
                                  <a:cs typeface="+mn-cs"/>
                                </a:rPr>
                                <m:t>𝒕</m:t>
                              </m:r>
                            </m:e>
                            <m:sub>
                              <m:r>
                                <a:rPr lang="es-CO" sz="2000" b="1" i="1">
                                  <a:solidFill>
                                    <a:schemeClr val="bg1"/>
                                  </a:solidFill>
                                  <a:effectLst/>
                                  <a:latin typeface="Cambria Math" panose="02040503050406030204" pitchFamily="18" charset="0"/>
                                  <a:ea typeface="+mn-ea"/>
                                  <a:cs typeface="+mn-cs"/>
                                </a:rPr>
                                <m:t>𝑹𝑺</m:t>
                              </m:r>
                            </m:sub>
                          </m:sSub>
                          <m:r>
                            <a:rPr lang="es-CO" sz="2000" b="1" i="1">
                              <a:solidFill>
                                <a:schemeClr val="bg1"/>
                              </a:solidFill>
                              <a:effectLst/>
                              <a:latin typeface="Cambria Math" panose="02040503050406030204" pitchFamily="18" charset="0"/>
                              <a:ea typeface="+mn-ea"/>
                              <a:cs typeface="+mn-cs"/>
                            </a:rPr>
                            <m:t> </m:t>
                          </m:r>
                        </m:e>
                      </m:d>
                      <m:r>
                        <a:rPr lang="es-CO" sz="2000" b="1" i="1">
                          <a:solidFill>
                            <a:schemeClr val="bg1"/>
                          </a:solidFill>
                          <a:effectLst/>
                          <a:latin typeface="Cambria Math" panose="02040503050406030204" pitchFamily="18" charset="0"/>
                          <a:ea typeface="+mn-ea"/>
                          <a:cs typeface="+mn-cs"/>
                        </a:rPr>
                        <m:t>+</m:t>
                      </m:r>
                      <m:sSub>
                        <m:sSubPr>
                          <m:ctrlPr>
                            <a:rPr lang="es-CO" sz="2000" b="1" i="1">
                              <a:solidFill>
                                <a:schemeClr val="bg1"/>
                              </a:solidFill>
                              <a:effectLst/>
                              <a:latin typeface="Cambria Math" panose="02040503050406030204" pitchFamily="18" charset="0"/>
                              <a:ea typeface="+mn-ea"/>
                              <a:cs typeface="+mn-cs"/>
                            </a:rPr>
                          </m:ctrlPr>
                        </m:sSubPr>
                        <m:e>
                          <m:r>
                            <a:rPr lang="es-CO" sz="2000" b="1" i="1">
                              <a:solidFill>
                                <a:schemeClr val="bg1"/>
                              </a:solidFill>
                              <a:effectLst/>
                              <a:latin typeface="Cambria Math" panose="02040503050406030204" pitchFamily="18" charset="0"/>
                              <a:ea typeface="+mn-ea"/>
                              <a:cs typeface="+mn-cs"/>
                            </a:rPr>
                            <m:t>𝜸</m:t>
                          </m:r>
                        </m:e>
                        <m:sub>
                          <m:r>
                            <a:rPr lang="es-CO" sz="2000" b="1" i="1">
                              <a:solidFill>
                                <a:schemeClr val="bg1"/>
                              </a:solidFill>
                              <a:effectLst/>
                              <a:latin typeface="Cambria Math" panose="02040503050406030204" pitchFamily="18" charset="0"/>
                              <a:ea typeface="+mn-ea"/>
                              <a:cs typeface="+mn-cs"/>
                            </a:rPr>
                            <m:t>𝑺𝑪𝑴</m:t>
                          </m:r>
                        </m:sub>
                      </m:sSub>
                      <m:r>
                        <a:rPr lang="es-CO" sz="2000" b="1" i="1">
                          <a:solidFill>
                            <a:schemeClr val="bg1"/>
                          </a:solidFill>
                          <a:effectLst/>
                          <a:latin typeface="Cambria Math" panose="02040503050406030204" pitchFamily="18" charset="0"/>
                          <a:ea typeface="+mn-ea"/>
                          <a:cs typeface="+mn-cs"/>
                        </a:rPr>
                        <m:t> </m:t>
                      </m:r>
                      <m:d>
                        <m:dPr>
                          <m:ctrlPr>
                            <a:rPr lang="es-CO" sz="2000" b="1" i="1">
                              <a:solidFill>
                                <a:schemeClr val="bg1"/>
                              </a:solidFill>
                              <a:effectLst/>
                              <a:latin typeface="Cambria Math" panose="02040503050406030204" pitchFamily="18" charset="0"/>
                              <a:ea typeface="+mn-ea"/>
                              <a:cs typeface="+mn-cs"/>
                            </a:rPr>
                          </m:ctrlPr>
                        </m:dPr>
                        <m:e>
                          <m:r>
                            <a:rPr lang="es-CO" sz="2000" b="1" i="1">
                              <a:solidFill>
                                <a:schemeClr val="bg1"/>
                              </a:solidFill>
                              <a:effectLst/>
                              <a:latin typeface="Cambria Math" panose="02040503050406030204" pitchFamily="18" charset="0"/>
                              <a:ea typeface="+mn-ea"/>
                              <a:cs typeface="+mn-cs"/>
                            </a:rPr>
                            <m:t> </m:t>
                          </m:r>
                          <m:r>
                            <a:rPr lang="es-CO" sz="2000" b="1" i="1">
                              <a:solidFill>
                                <a:schemeClr val="bg1"/>
                              </a:solidFill>
                              <a:effectLst/>
                              <a:latin typeface="Cambria Math" panose="02040503050406030204" pitchFamily="18" charset="0"/>
                              <a:ea typeface="+mn-ea"/>
                              <a:cs typeface="+mn-cs"/>
                            </a:rPr>
                            <m:t>𝒕</m:t>
                          </m:r>
                          <m:r>
                            <a:rPr lang="es-CO" sz="2000" b="1" i="1">
                              <a:solidFill>
                                <a:schemeClr val="bg1"/>
                              </a:solidFill>
                              <a:effectLst/>
                              <a:latin typeface="Cambria Math" panose="02040503050406030204" pitchFamily="18" charset="0"/>
                              <a:ea typeface="+mn-ea"/>
                              <a:cs typeface="+mn-cs"/>
                            </a:rPr>
                            <m:t>−</m:t>
                          </m:r>
                          <m:sSub>
                            <m:sSubPr>
                              <m:ctrlPr>
                                <a:rPr lang="es-CO" sz="2000" b="1" i="1">
                                  <a:solidFill>
                                    <a:schemeClr val="bg1"/>
                                  </a:solidFill>
                                  <a:effectLst/>
                                  <a:latin typeface="Cambria Math" panose="02040503050406030204" pitchFamily="18" charset="0"/>
                                  <a:ea typeface="+mn-ea"/>
                                  <a:cs typeface="+mn-cs"/>
                                </a:rPr>
                              </m:ctrlPr>
                            </m:sSubPr>
                            <m:e>
                              <m:r>
                                <a:rPr lang="es-CO" sz="2000" b="1" i="1">
                                  <a:solidFill>
                                    <a:schemeClr val="bg1"/>
                                  </a:solidFill>
                                  <a:effectLst/>
                                  <a:latin typeface="Cambria Math" panose="02040503050406030204" pitchFamily="18" charset="0"/>
                                  <a:ea typeface="+mn-ea"/>
                                  <a:cs typeface="+mn-cs"/>
                                </a:rPr>
                                <m:t>𝒕</m:t>
                              </m:r>
                            </m:e>
                            <m:sub>
                              <m:r>
                                <a:rPr lang="es-CO" sz="2000" b="1" i="1">
                                  <a:solidFill>
                                    <a:schemeClr val="bg1"/>
                                  </a:solidFill>
                                  <a:effectLst/>
                                  <a:latin typeface="Cambria Math" panose="02040503050406030204" pitchFamily="18" charset="0"/>
                                  <a:ea typeface="+mn-ea"/>
                                  <a:cs typeface="+mn-cs"/>
                                </a:rPr>
                                <m:t>𝑺𝑪𝑴</m:t>
                              </m:r>
                            </m:sub>
                          </m:sSub>
                        </m:e>
                      </m:d>
                      <m:r>
                        <a:rPr lang="es-CO" sz="2000" b="1" i="1">
                          <a:solidFill>
                            <a:schemeClr val="bg1"/>
                          </a:solidFill>
                          <a:effectLst/>
                          <a:latin typeface="Cambria Math" panose="02040503050406030204" pitchFamily="18" charset="0"/>
                          <a:ea typeface="+mn-ea"/>
                          <a:cs typeface="+mn-cs"/>
                        </a:rPr>
                        <m:t>]   +</m:t>
                      </m:r>
                      <m:r>
                        <a:rPr lang="es-CO" sz="2000" b="1" i="1">
                          <a:solidFill>
                            <a:schemeClr val="bg1"/>
                          </a:solidFill>
                          <a:effectLst/>
                          <a:latin typeface="Cambria Math" panose="02040503050406030204" pitchFamily="18" charset="0"/>
                          <a:ea typeface="+mn-ea"/>
                          <a:cs typeface="+mn-cs"/>
                        </a:rPr>
                        <m:t>𝜹</m:t>
                      </m:r>
                      <m:sSub>
                        <m:sSubPr>
                          <m:ctrlPr>
                            <a:rPr lang="es-CO" sz="2000" b="1" i="1">
                              <a:solidFill>
                                <a:schemeClr val="bg1"/>
                              </a:solidFill>
                              <a:effectLst/>
                              <a:latin typeface="Cambria Math" panose="02040503050406030204" pitchFamily="18" charset="0"/>
                              <a:ea typeface="+mn-ea"/>
                              <a:cs typeface="+mn-cs"/>
                            </a:rPr>
                          </m:ctrlPr>
                        </m:sSubPr>
                        <m:e>
                          <m:r>
                            <a:rPr lang="es-CO" sz="2000" b="1" i="1">
                              <a:solidFill>
                                <a:schemeClr val="bg1"/>
                              </a:solidFill>
                              <a:effectLst/>
                              <a:latin typeface="Cambria Math" panose="02040503050406030204" pitchFamily="18" charset="0"/>
                              <a:ea typeface="+mn-ea"/>
                              <a:cs typeface="+mn-cs"/>
                            </a:rPr>
                            <m:t>𝑽</m:t>
                          </m:r>
                        </m:e>
                        <m:sub>
                          <m:r>
                            <a:rPr lang="es-CO" sz="2000" b="1" i="1">
                              <a:solidFill>
                                <a:schemeClr val="bg1"/>
                              </a:solidFill>
                              <a:effectLst/>
                              <a:latin typeface="Cambria Math" panose="02040503050406030204" pitchFamily="18" charset="0"/>
                              <a:ea typeface="+mn-ea"/>
                              <a:cs typeface="+mn-cs"/>
                            </a:rPr>
                            <m:t>𝒎𝒆𝒏</m:t>
                          </m:r>
                        </m:sub>
                      </m:sSub>
                      <m:r>
                        <a:rPr lang="es-CO" sz="2000" b="1" i="1">
                          <a:solidFill>
                            <a:schemeClr val="bg1"/>
                          </a:solidFill>
                          <a:effectLst/>
                          <a:latin typeface="Cambria Math" panose="02040503050406030204" pitchFamily="18" charset="0"/>
                          <a:ea typeface="+mn-ea"/>
                          <a:cs typeface="+mn-cs"/>
                        </a:rPr>
                        <m:t>+ </m:t>
                      </m:r>
                      <m:r>
                        <a:rPr lang="es-CO" sz="2000" b="1" i="1">
                          <a:solidFill>
                            <a:schemeClr val="bg1"/>
                          </a:solidFill>
                          <a:effectLst/>
                          <a:latin typeface="Cambria Math" panose="02040503050406030204" pitchFamily="18" charset="0"/>
                          <a:ea typeface="+mn-ea"/>
                          <a:cs typeface="+mn-cs"/>
                        </a:rPr>
                        <m:t>𝜹</m:t>
                      </m:r>
                      <m:sSub>
                        <m:sSubPr>
                          <m:ctrlPr>
                            <a:rPr lang="es-CO" sz="2000" b="1" i="1">
                              <a:solidFill>
                                <a:schemeClr val="bg1"/>
                              </a:solidFill>
                              <a:effectLst/>
                              <a:latin typeface="Cambria Math" panose="02040503050406030204" pitchFamily="18" charset="0"/>
                              <a:ea typeface="+mn-ea"/>
                              <a:cs typeface="+mn-cs"/>
                            </a:rPr>
                          </m:ctrlPr>
                        </m:sSubPr>
                        <m:e>
                          <m:r>
                            <a:rPr lang="es-CO" sz="2000" b="1" i="1">
                              <a:solidFill>
                                <a:schemeClr val="bg1"/>
                              </a:solidFill>
                              <a:effectLst/>
                              <a:latin typeface="Cambria Math" panose="02040503050406030204" pitchFamily="18" charset="0"/>
                              <a:ea typeface="+mn-ea"/>
                              <a:cs typeface="+mn-cs"/>
                            </a:rPr>
                            <m:t>𝑽</m:t>
                          </m:r>
                        </m:e>
                        <m:sub>
                          <m:r>
                            <a:rPr lang="es-CO" sz="2000" b="1" i="1">
                              <a:solidFill>
                                <a:schemeClr val="bg1"/>
                              </a:solidFill>
                              <a:effectLst/>
                              <a:latin typeface="Cambria Math" panose="02040503050406030204" pitchFamily="18" charset="0"/>
                              <a:ea typeface="+mn-ea"/>
                              <a:cs typeface="+mn-cs"/>
                            </a:rPr>
                            <m:t>𝒓𝒆𝒑</m:t>
                          </m:r>
                        </m:sub>
                      </m:sSub>
                      <m:r>
                        <a:rPr lang="es-CO" sz="2000" b="1" i="1">
                          <a:solidFill>
                            <a:schemeClr val="bg1"/>
                          </a:solidFill>
                          <a:effectLst/>
                          <a:latin typeface="Cambria Math" panose="02040503050406030204" pitchFamily="18" charset="0"/>
                          <a:ea typeface="+mn-ea"/>
                          <a:cs typeface="+mn-cs"/>
                        </a:rPr>
                        <m:t>+ </m:t>
                      </m:r>
                      <m:sSub>
                        <m:sSubPr>
                          <m:ctrlPr>
                            <a:rPr lang="es-CO" sz="2000" b="1" i="1">
                              <a:solidFill>
                                <a:schemeClr val="bg1"/>
                              </a:solidFill>
                              <a:effectLst/>
                              <a:latin typeface="Cambria Math" panose="02040503050406030204" pitchFamily="18" charset="0"/>
                              <a:ea typeface="+mn-ea"/>
                              <a:cs typeface="+mn-cs"/>
                            </a:rPr>
                          </m:ctrlPr>
                        </m:sSubPr>
                        <m:e>
                          <m:r>
                            <a:rPr lang="es-CO" sz="2000" b="1" i="1">
                              <a:solidFill>
                                <a:schemeClr val="bg1"/>
                              </a:solidFill>
                              <a:effectLst/>
                              <a:latin typeface="Cambria Math" panose="02040503050406030204" pitchFamily="18" charset="0"/>
                              <a:ea typeface="Cambria Math" panose="02040503050406030204" pitchFamily="18" charset="0"/>
                              <a:cs typeface="+mn-cs"/>
                            </a:rPr>
                            <m:t>𝜹</m:t>
                          </m:r>
                          <m:r>
                            <a:rPr lang="es-CO" sz="2000" b="1" i="1">
                              <a:solidFill>
                                <a:schemeClr val="bg1"/>
                              </a:solidFill>
                              <a:effectLst/>
                              <a:latin typeface="Cambria Math" panose="02040503050406030204" pitchFamily="18" charset="0"/>
                              <a:ea typeface="Cambria Math" panose="02040503050406030204" pitchFamily="18" charset="0"/>
                              <a:cs typeface="+mn-cs"/>
                            </a:rPr>
                            <m:t>𝑽</m:t>
                          </m:r>
                        </m:e>
                        <m:sub>
                          <m:r>
                            <a:rPr lang="es-CO" sz="2000" b="1" i="1">
                              <a:solidFill>
                                <a:schemeClr val="bg1"/>
                              </a:solidFill>
                              <a:effectLst/>
                              <a:latin typeface="Cambria Math" panose="02040503050406030204" pitchFamily="18" charset="0"/>
                              <a:ea typeface="+mn-ea"/>
                              <a:cs typeface="+mn-cs"/>
                            </a:rPr>
                            <m:t>𝒓𝒆𝒔</m:t>
                          </m:r>
                        </m:sub>
                      </m:sSub>
                      <m:r>
                        <a:rPr lang="es-CO" sz="2000" b="1" i="1">
                          <a:solidFill>
                            <a:schemeClr val="bg1"/>
                          </a:solidFill>
                          <a:effectLst/>
                          <a:latin typeface="Cambria Math" panose="02040503050406030204" pitchFamily="18" charset="0"/>
                          <a:ea typeface="+mn-ea"/>
                          <a:cs typeface="+mn-cs"/>
                        </a:rPr>
                        <m:t>+</m:t>
                      </m:r>
                      <m:r>
                        <a:rPr lang="es-CO" sz="2000" b="1" i="1">
                          <a:solidFill>
                            <a:schemeClr val="bg1"/>
                          </a:solidFill>
                          <a:effectLst/>
                          <a:latin typeface="Cambria Math" panose="02040503050406030204" pitchFamily="18" charset="0"/>
                          <a:ea typeface="+mn-ea"/>
                          <a:cs typeface="+mn-cs"/>
                        </a:rPr>
                        <m:t>𝜹</m:t>
                      </m:r>
                      <m:sSub>
                        <m:sSubPr>
                          <m:ctrlPr>
                            <a:rPr lang="es-CO" sz="2000" b="1" i="1">
                              <a:solidFill>
                                <a:schemeClr val="bg1"/>
                              </a:solidFill>
                              <a:effectLst/>
                              <a:latin typeface="Cambria Math" panose="02040503050406030204" pitchFamily="18" charset="0"/>
                              <a:ea typeface="+mn-ea"/>
                              <a:cs typeface="+mn-cs"/>
                            </a:rPr>
                          </m:ctrlPr>
                        </m:sSubPr>
                        <m:e>
                          <m:r>
                            <a:rPr lang="es-CO" sz="2000" b="1" i="1">
                              <a:solidFill>
                                <a:schemeClr val="bg1"/>
                              </a:solidFill>
                              <a:effectLst/>
                              <a:latin typeface="Cambria Math" panose="02040503050406030204" pitchFamily="18" charset="0"/>
                              <a:ea typeface="+mn-ea"/>
                              <a:cs typeface="+mn-cs"/>
                            </a:rPr>
                            <m:t>𝑽</m:t>
                          </m:r>
                        </m:e>
                        <m:sub>
                          <m:r>
                            <a:rPr lang="es-CO" sz="2000" b="1" i="1">
                              <a:solidFill>
                                <a:schemeClr val="bg1"/>
                              </a:solidFill>
                              <a:effectLst/>
                              <a:latin typeface="Cambria Math" panose="02040503050406030204" pitchFamily="18" charset="0"/>
                              <a:ea typeface="+mn-ea"/>
                              <a:cs typeface="+mn-cs"/>
                            </a:rPr>
                            <m:t>𝒂𝒅𝒅</m:t>
                          </m:r>
                        </m:sub>
                      </m:sSub>
                    </m:e>
                  </m:d>
                </m:oMath>
              </a14:m>
              <a:endParaRPr lang="es-CO" sz="2000">
                <a:solidFill>
                  <a:schemeClr val="bg1"/>
                </a:solidFill>
              </a:endParaRPr>
            </a:p>
          </xdr:txBody>
        </xdr:sp>
      </mc:Choice>
      <mc:Fallback xmlns="">
        <xdr:sp macro="" textlink="">
          <xdr:nvSpPr>
            <xdr:cNvPr id="104" name="CuadroTexto 103"/>
            <xdr:cNvSpPr txBox="1"/>
          </xdr:nvSpPr>
          <xdr:spPr>
            <a:xfrm>
              <a:off x="1154132" y="15947571"/>
              <a:ext cx="11557342" cy="3922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r>
                <a:rPr lang="es-CO" sz="2000" b="1" i="0">
                  <a:solidFill>
                    <a:schemeClr val="bg1"/>
                  </a:solidFill>
                  <a:effectLst/>
                  <a:latin typeface="Cambria Math" panose="02040503050406030204" pitchFamily="18" charset="0"/>
                  <a:ea typeface="+mn-ea"/>
                  <a:cs typeface="+mn-cs"/>
                </a:rPr>
                <a:t>𝑽_𝒕</a:t>
              </a:r>
              <a:r>
                <a:rPr lang="es-CO" sz="2000" b="1" i="1">
                  <a:solidFill>
                    <a:schemeClr val="bg1"/>
                  </a:solidFill>
                  <a:effectLst/>
                  <a:latin typeface="+mn-lt"/>
                  <a:ea typeface="+mn-ea"/>
                  <a:cs typeface="+mn-cs"/>
                </a:rPr>
                <a:t>=</a:t>
              </a:r>
              <a:r>
                <a:rPr lang="es-CO" sz="2000" b="1" i="1" baseline="0">
                  <a:solidFill>
                    <a:schemeClr val="bg1"/>
                  </a:solidFill>
                  <a:effectLst/>
                  <a:latin typeface="+mn-lt"/>
                  <a:ea typeface="+mn-ea"/>
                  <a:cs typeface="+mn-cs"/>
                </a:rPr>
                <a:t> </a:t>
              </a:r>
              <a:r>
                <a:rPr lang="es-CO" sz="2000" b="1" i="0">
                  <a:solidFill>
                    <a:schemeClr val="bg1"/>
                  </a:solidFill>
                  <a:effectLst/>
                  <a:latin typeface="Cambria Math" panose="02040503050406030204" pitchFamily="18" charset="0"/>
                  <a:ea typeface="+mn-ea"/>
                  <a:cs typeface="+mn-cs"/>
                </a:rPr>
                <a:t>𝑽_█(𝟎  @ ) [█(𝟏−𝜸_𝑹𝒔 ) (𝒕_𝟎𝑹𝑺  − 𝒕_𝒓𝒔 )+𝜷(𝒕_𝒔𝒄𝒎−𝒕_𝑹𝑺  )+𝜸_𝑺𝑪𝑴  ( 𝒕−𝒕_𝑺𝑪𝑴 )]   +𝜹𝑽_𝒎𝒆𝒏+ 𝜹𝑽_𝒓𝒆𝒑+ 〖</a:t>
              </a:r>
              <a:r>
                <a:rPr lang="es-CO" sz="2000" b="1" i="0">
                  <a:solidFill>
                    <a:schemeClr val="bg1"/>
                  </a:solidFill>
                  <a:effectLst/>
                  <a:latin typeface="Cambria Math" panose="02040503050406030204" pitchFamily="18" charset="0"/>
                  <a:ea typeface="Cambria Math" panose="02040503050406030204" pitchFamily="18" charset="0"/>
                  <a:cs typeface="+mn-cs"/>
                </a:rPr>
                <a:t>𝜹𝑽</a:t>
              </a:r>
              <a:r>
                <a:rPr lang="es-CO" sz="2000" b="1" i="0">
                  <a:solidFill>
                    <a:schemeClr val="bg1"/>
                  </a:solidFill>
                  <a:effectLst/>
                  <a:latin typeface="Cambria Math" panose="02040503050406030204" pitchFamily="18" charset="0"/>
                  <a:ea typeface="+mn-ea"/>
                  <a:cs typeface="+mn-cs"/>
                </a:rPr>
                <a:t>〗_𝒓𝒆𝒔+𝜹𝑽_𝒂𝒅𝒅 ]</a:t>
              </a:r>
              <a:endParaRPr lang="es-CO" sz="2000">
                <a:solidFill>
                  <a:schemeClr val="bg1"/>
                </a:solidFill>
              </a:endParaRPr>
            </a:p>
          </xdr:txBody>
        </xdr:sp>
      </mc:Fallback>
    </mc:AlternateContent>
    <xdr:clientData/>
  </xdr:oneCellAnchor>
  <xdr:oneCellAnchor>
    <xdr:from>
      <xdr:col>6</xdr:col>
      <xdr:colOff>67072</xdr:colOff>
      <xdr:row>139</xdr:row>
      <xdr:rowOff>68035</xdr:rowOff>
    </xdr:from>
    <xdr:ext cx="4294416" cy="285750"/>
    <mc:AlternateContent xmlns:mc="http://schemas.openxmlformats.org/markup-compatibility/2006" xmlns:a14="http://schemas.microsoft.com/office/drawing/2010/main">
      <mc:Choice Requires="a14">
        <xdr:sp macro="" textlink="">
          <xdr:nvSpPr>
            <xdr:cNvPr id="105" name="CuadroTexto 104"/>
            <xdr:cNvSpPr txBox="1"/>
          </xdr:nvSpPr>
          <xdr:spPr>
            <a:xfrm>
              <a:off x="5537143" y="19063606"/>
              <a:ext cx="4294416"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400" b="1" i="1">
                        <a:solidFill>
                          <a:schemeClr val="tx1"/>
                        </a:solidFill>
                        <a:effectLst/>
                        <a:latin typeface="Cambria Math" panose="02040503050406030204" pitchFamily="18" charset="0"/>
                        <a:ea typeface="+mn-ea"/>
                        <a:cs typeface="+mn-cs"/>
                      </a:rPr>
                      <m:t>𝜷</m:t>
                    </m:r>
                    <m:r>
                      <a:rPr lang="es-CO" sz="1400" b="1" i="1">
                        <a:solidFill>
                          <a:schemeClr val="tx1"/>
                        </a:solidFill>
                        <a:effectLst/>
                        <a:latin typeface="Cambria Math" panose="02040503050406030204" pitchFamily="18" charset="0"/>
                        <a:ea typeface="+mn-ea"/>
                        <a:cs typeface="+mn-cs"/>
                      </a:rPr>
                      <m:t>=</m:t>
                    </m:r>
                    <m:d>
                      <m:dPr>
                        <m:ctrlPr>
                          <a:rPr lang="es-CO" sz="1400" b="1" i="1">
                            <a:solidFill>
                              <a:schemeClr val="tx1"/>
                            </a:solidFill>
                            <a:effectLst/>
                            <a:latin typeface="Cambria Math" panose="02040503050406030204" pitchFamily="18" charset="0"/>
                            <a:ea typeface="+mn-ea"/>
                            <a:cs typeface="+mn-cs"/>
                          </a:rPr>
                        </m:ctrlPr>
                      </m:dPr>
                      <m:e>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𝟎</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𝟏𝟏𝟕𝟔</m:t>
                        </m:r>
                        <m:r>
                          <a:rPr lang="es-CO" sz="1400" b="1" i="1">
                            <a:solidFill>
                              <a:schemeClr val="tx1"/>
                            </a:solidFill>
                            <a:effectLst/>
                            <a:latin typeface="Cambria Math" panose="02040503050406030204" pitchFamily="18" charset="0"/>
                            <a:ea typeface="+mn-ea"/>
                            <a:cs typeface="+mn-cs"/>
                          </a:rPr>
                          <m:t>∗</m:t>
                        </m:r>
                        <m:sSup>
                          <m:sSupPr>
                            <m:ctrlPr>
                              <a:rPr lang="es-CO" sz="1400" b="1" i="1">
                                <a:solidFill>
                                  <a:schemeClr val="tx1"/>
                                </a:solidFill>
                                <a:effectLst/>
                                <a:latin typeface="Cambria Math" panose="02040503050406030204" pitchFamily="18" charset="0"/>
                                <a:ea typeface="+mn-ea"/>
                                <a:cs typeface="+mn-cs"/>
                              </a:rPr>
                            </m:ctrlPr>
                          </m:sSupPr>
                          <m:e>
                            <m:r>
                              <a:rPr lang="es-CO" sz="1400" b="1" i="1">
                                <a:solidFill>
                                  <a:schemeClr val="tx1"/>
                                </a:solidFill>
                                <a:effectLst/>
                                <a:latin typeface="Cambria Math" panose="02040503050406030204" pitchFamily="18" charset="0"/>
                                <a:ea typeface="+mn-ea"/>
                                <a:cs typeface="+mn-cs"/>
                              </a:rPr>
                              <m:t>𝒕</m:t>
                            </m:r>
                          </m:e>
                          <m:sup>
                            <m:r>
                              <a:rPr lang="es-CO" sz="1400" b="1" i="1">
                                <a:solidFill>
                                  <a:schemeClr val="tx1"/>
                                </a:solidFill>
                                <a:effectLst/>
                                <a:latin typeface="Cambria Math" panose="02040503050406030204" pitchFamily="18" charset="0"/>
                                <a:ea typeface="+mn-ea"/>
                                <a:cs typeface="+mn-cs"/>
                              </a:rPr>
                              <m:t>𝟐</m:t>
                            </m:r>
                          </m:sup>
                        </m:sSup>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𝟏𝟓</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𝟖𝟒𝟔</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𝒕</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𝟔𝟐</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𝟔𝟕𝟕</m:t>
                        </m:r>
                      </m:e>
                    </m:d>
                    <m:r>
                      <a:rPr lang="es-CO" sz="1400" b="1" i="1">
                        <a:solidFill>
                          <a:schemeClr val="tx1"/>
                        </a:solidFill>
                        <a:effectLst/>
                        <a:latin typeface="Cambria Math" panose="02040503050406030204" pitchFamily="18" charset="0"/>
                        <a:ea typeface="+mn-ea"/>
                        <a:cs typeface="+mn-cs"/>
                      </a:rPr>
                      <m:t>∗</m:t>
                    </m:r>
                    <m:sSup>
                      <m:sSupPr>
                        <m:ctrlPr>
                          <a:rPr lang="es-CO" sz="1400" b="1" i="1">
                            <a:solidFill>
                              <a:schemeClr val="tx1"/>
                            </a:solidFill>
                            <a:effectLst/>
                            <a:latin typeface="Cambria Math" panose="02040503050406030204" pitchFamily="18" charset="0"/>
                            <a:ea typeface="+mn-ea"/>
                            <a:cs typeface="+mn-cs"/>
                          </a:rPr>
                        </m:ctrlPr>
                      </m:sSupPr>
                      <m:e>
                        <m:r>
                          <a:rPr lang="es-CO" sz="1400" b="1" i="1">
                            <a:solidFill>
                              <a:schemeClr val="tx1"/>
                            </a:solidFill>
                            <a:effectLst/>
                            <a:latin typeface="Cambria Math" panose="02040503050406030204" pitchFamily="18" charset="0"/>
                            <a:ea typeface="+mn-ea"/>
                            <a:cs typeface="+mn-cs"/>
                          </a:rPr>
                          <m:t>𝟏𝟎</m:t>
                        </m:r>
                      </m:e>
                      <m:sup>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𝟔</m:t>
                        </m:r>
                      </m:sup>
                    </m:sSup>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𝑪</m:t>
                    </m:r>
                  </m:oMath>
                </m:oMathPara>
              </a14:m>
              <a:endParaRPr lang="es-CO" sz="1400">
                <a:effectLst/>
              </a:endParaRPr>
            </a:p>
          </xdr:txBody>
        </xdr:sp>
      </mc:Choice>
      <mc:Fallback xmlns="">
        <xdr:sp macro="" textlink="">
          <xdr:nvSpPr>
            <xdr:cNvPr id="105" name="CuadroTexto 104"/>
            <xdr:cNvSpPr txBox="1"/>
          </xdr:nvSpPr>
          <xdr:spPr>
            <a:xfrm>
              <a:off x="5537143" y="19063606"/>
              <a:ext cx="4294416"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400" b="1" i="0">
                  <a:solidFill>
                    <a:schemeClr val="tx1"/>
                  </a:solidFill>
                  <a:effectLst/>
                  <a:latin typeface="Cambria Math" panose="02040503050406030204" pitchFamily="18" charset="0"/>
                  <a:ea typeface="+mn-ea"/>
                  <a:cs typeface="+mn-cs"/>
                </a:rPr>
                <a:t>𝜷=(−𝟎,𝟏𝟏𝟕𝟔∗𝒕^𝟐+𝟏𝟓,𝟖𝟒𝟔∗𝒕−𝟔𝟐,𝟔𝟕𝟕)∗〖𝟏𝟎〗^(−𝟔)/°𝑪</a:t>
              </a:r>
              <a:endParaRPr lang="es-CO" sz="1400">
                <a:effectLst/>
              </a:endParaRPr>
            </a:p>
          </xdr:txBody>
        </xdr:sp>
      </mc:Fallback>
    </mc:AlternateContent>
    <xdr:clientData/>
  </xdr:oneCellAnchor>
  <xdr:oneCellAnchor>
    <xdr:from>
      <xdr:col>6</xdr:col>
      <xdr:colOff>327945</xdr:colOff>
      <xdr:row>139</xdr:row>
      <xdr:rowOff>372275</xdr:rowOff>
    </xdr:from>
    <xdr:ext cx="1232796" cy="391133"/>
    <mc:AlternateContent xmlns:mc="http://schemas.openxmlformats.org/markup-compatibility/2006" xmlns:a14="http://schemas.microsoft.com/office/drawing/2010/main">
      <mc:Choice Requires="a14">
        <xdr:sp macro="" textlink="">
          <xdr:nvSpPr>
            <xdr:cNvPr id="106" name="CuadroTexto 105"/>
            <xdr:cNvSpPr txBox="1"/>
          </xdr:nvSpPr>
          <xdr:spPr>
            <a:xfrm>
              <a:off x="5798016" y="19367846"/>
              <a:ext cx="1232796" cy="39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solidFill>
                          <a:schemeClr val="tx1"/>
                        </a:solidFill>
                        <a:effectLst/>
                        <a:latin typeface="Cambria Math" panose="02040503050406030204" pitchFamily="18" charset="0"/>
                        <a:ea typeface="+mn-ea"/>
                        <a:cs typeface="+mn-cs"/>
                      </a:rPr>
                      <m:t>𝒕</m:t>
                    </m:r>
                    <m:r>
                      <a:rPr lang="es-CO" sz="1400" b="1" i="1">
                        <a:solidFill>
                          <a:schemeClr val="tx1"/>
                        </a:solidFill>
                        <a:effectLst/>
                        <a:latin typeface="Cambria Math" panose="02040503050406030204" pitchFamily="18" charset="0"/>
                        <a:ea typeface="+mn-ea"/>
                        <a:cs typeface="+mn-cs"/>
                      </a:rPr>
                      <m:t>=</m:t>
                    </m:r>
                    <m:f>
                      <m:fPr>
                        <m:ctrlPr>
                          <a:rPr lang="es-CO" sz="1400" b="1" i="1">
                            <a:solidFill>
                              <a:schemeClr val="tx1"/>
                            </a:solidFill>
                            <a:effectLst/>
                            <a:latin typeface="Cambria Math" panose="02040503050406030204" pitchFamily="18" charset="0"/>
                            <a:ea typeface="+mn-ea"/>
                            <a:cs typeface="+mn-cs"/>
                          </a:rPr>
                        </m:ctrlPr>
                      </m:fPr>
                      <m:num>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𝒕</m:t>
                            </m:r>
                          </m:e>
                          <m:sub>
                            <m:r>
                              <a:rPr lang="es-CO" sz="1400" b="1" i="1">
                                <a:solidFill>
                                  <a:schemeClr val="tx1"/>
                                </a:solidFill>
                                <a:effectLst/>
                                <a:latin typeface="Cambria Math" panose="02040503050406030204" pitchFamily="18" charset="0"/>
                                <a:ea typeface="+mn-ea"/>
                                <a:cs typeface="+mn-cs"/>
                              </a:rPr>
                              <m:t>𝑹𝑺</m:t>
                            </m:r>
                            <m:r>
                              <a:rPr lang="es-CO" sz="1400" b="1" i="1">
                                <a:solidFill>
                                  <a:schemeClr val="tx1"/>
                                </a:solidFill>
                                <a:effectLst/>
                                <a:latin typeface="Cambria Math" panose="02040503050406030204" pitchFamily="18" charset="0"/>
                                <a:ea typeface="+mn-ea"/>
                                <a:cs typeface="+mn-cs"/>
                              </a:rPr>
                              <m:t> </m:t>
                            </m:r>
                          </m:sub>
                        </m:sSub>
                        <m:r>
                          <a:rPr lang="es-CO" sz="1400" b="1" i="1">
                            <a:solidFill>
                              <a:schemeClr val="tx1"/>
                            </a:solidFill>
                            <a:effectLst/>
                            <a:latin typeface="Cambria Math" panose="02040503050406030204" pitchFamily="18" charset="0"/>
                            <a:ea typeface="+mn-ea"/>
                            <a:cs typeface="+mn-cs"/>
                          </a:rPr>
                          <m:t>+ </m:t>
                        </m:r>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𝒕</m:t>
                            </m:r>
                          </m:e>
                          <m:sub>
                            <m:r>
                              <a:rPr lang="es-CO" sz="1400" b="1" i="1">
                                <a:solidFill>
                                  <a:schemeClr val="tx1"/>
                                </a:solidFill>
                                <a:effectLst/>
                                <a:latin typeface="Cambria Math" panose="02040503050406030204" pitchFamily="18" charset="0"/>
                                <a:ea typeface="+mn-ea"/>
                                <a:cs typeface="+mn-cs"/>
                              </a:rPr>
                              <m:t>𝑺𝑪𝑴</m:t>
                            </m:r>
                            <m:r>
                              <a:rPr lang="es-CO" sz="1400" b="1" i="1">
                                <a:solidFill>
                                  <a:schemeClr val="tx1"/>
                                </a:solidFill>
                                <a:effectLst/>
                                <a:latin typeface="Cambria Math" panose="02040503050406030204" pitchFamily="18" charset="0"/>
                                <a:ea typeface="+mn-ea"/>
                                <a:cs typeface="+mn-cs"/>
                              </a:rPr>
                              <m:t> </m:t>
                            </m:r>
                          </m:sub>
                        </m:sSub>
                      </m:num>
                      <m:den>
                        <m:r>
                          <a:rPr lang="es-CO" sz="1400" b="1" i="1">
                            <a:solidFill>
                              <a:schemeClr val="tx1"/>
                            </a:solidFill>
                            <a:effectLst/>
                            <a:latin typeface="Cambria Math" panose="02040503050406030204" pitchFamily="18" charset="0"/>
                            <a:ea typeface="+mn-ea"/>
                            <a:cs typeface="+mn-cs"/>
                          </a:rPr>
                          <m:t>𝟐</m:t>
                        </m:r>
                      </m:den>
                    </m:f>
                  </m:oMath>
                </m:oMathPara>
              </a14:m>
              <a:endParaRPr lang="es-CO" sz="1100">
                <a:latin typeface="Times New Roman" panose="02020603050405020304" pitchFamily="18" charset="0"/>
                <a:cs typeface="Times New Roman" panose="02020603050405020304" pitchFamily="18" charset="0"/>
              </a:endParaRPr>
            </a:p>
          </xdr:txBody>
        </xdr:sp>
      </mc:Choice>
      <mc:Fallback xmlns="">
        <xdr:sp macro="" textlink="">
          <xdr:nvSpPr>
            <xdr:cNvPr id="106" name="CuadroTexto 105"/>
            <xdr:cNvSpPr txBox="1"/>
          </xdr:nvSpPr>
          <xdr:spPr>
            <a:xfrm>
              <a:off x="5798016" y="19367846"/>
              <a:ext cx="1232796" cy="39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solidFill>
                    <a:schemeClr val="tx1"/>
                  </a:solidFill>
                  <a:effectLst/>
                  <a:latin typeface="Cambria Math" panose="02040503050406030204" pitchFamily="18" charset="0"/>
                  <a:ea typeface="+mn-ea"/>
                  <a:cs typeface="+mn-cs"/>
                </a:rPr>
                <a:t>𝒕=(𝒕_(𝑹𝑺 )+ 𝒕_(𝑺𝑪𝑴 ))/𝟐</a:t>
              </a:r>
              <a:endParaRPr lang="es-CO" sz="1100">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4</xdr:col>
      <xdr:colOff>322117</xdr:colOff>
      <xdr:row>144</xdr:row>
      <xdr:rowOff>15585</xdr:rowOff>
    </xdr:from>
    <xdr:ext cx="4533485" cy="366280"/>
    <mc:AlternateContent xmlns:mc="http://schemas.openxmlformats.org/markup-compatibility/2006" xmlns:a14="http://schemas.microsoft.com/office/drawing/2010/main">
      <mc:Choice Requires="a14">
        <xdr:sp macro="" textlink="">
          <xdr:nvSpPr>
            <xdr:cNvPr id="107" name="CuadroTexto 106"/>
            <xdr:cNvSpPr txBox="1"/>
          </xdr:nvSpPr>
          <xdr:spPr>
            <a:xfrm>
              <a:off x="3968831" y="20589585"/>
              <a:ext cx="4533485" cy="366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𝑽𝒕</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m:t>
                        </m:r>
                        <m:r>
                          <a:rPr lang="es-CO" sz="1100" b="1" i="1" baseline="-25000">
                            <a:solidFill>
                              <a:schemeClr val="tx1"/>
                            </a:solidFill>
                            <a:effectLst/>
                            <a:latin typeface="Cambria Math" panose="02040503050406030204" pitchFamily="18" charset="0"/>
                            <a:ea typeface="+mn-ea"/>
                            <a:cs typeface="+mn-cs"/>
                          </a:rPr>
                          <m:t>𝟎</m:t>
                        </m:r>
                      </m:den>
                    </m:f>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𝟏</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𝜸</m:t>
                    </m:r>
                    <m:r>
                      <a:rPr lang="es-CO" sz="1100" b="1" i="1" baseline="-25000">
                        <a:solidFill>
                          <a:schemeClr val="tx1"/>
                        </a:solidFill>
                        <a:effectLst/>
                        <a:latin typeface="Cambria Math" panose="02040503050406030204" pitchFamily="18" charset="0"/>
                        <a:ea typeface="+mn-ea"/>
                        <a:cs typeface="+mn-cs"/>
                      </a:rPr>
                      <m:t>𝑹𝑺</m:t>
                    </m:r>
                    <m:r>
                      <a:rPr lang="es-CO" sz="1100" b="1" i="1">
                        <a:solidFill>
                          <a:schemeClr val="tx1"/>
                        </a:solidFill>
                        <a:effectLst/>
                        <a:latin typeface="Cambria Math" panose="02040503050406030204" pitchFamily="18" charset="0"/>
                        <a:ea typeface="+mn-ea"/>
                        <a:cs typeface="+mn-cs"/>
                      </a:rPr>
                      <m:t>∗</m:t>
                    </m:r>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𝒕</m:t>
                        </m:r>
                        <m:r>
                          <a:rPr lang="es-CO" sz="1100" b="1" i="1" baseline="-25000">
                            <a:solidFill>
                              <a:schemeClr val="tx1"/>
                            </a:solidFill>
                            <a:effectLst/>
                            <a:latin typeface="Cambria Math" panose="02040503050406030204" pitchFamily="18" charset="0"/>
                            <a:ea typeface="+mn-ea"/>
                            <a:cs typeface="+mn-cs"/>
                          </a:rPr>
                          <m:t>𝟎</m:t>
                        </m:r>
                        <m:r>
                          <a:rPr lang="es-CO" sz="1100" b="1" i="1" baseline="-25000">
                            <a:solidFill>
                              <a:schemeClr val="tx1"/>
                            </a:solidFill>
                            <a:effectLst/>
                            <a:latin typeface="Cambria Math" panose="02040503050406030204" pitchFamily="18" charset="0"/>
                            <a:ea typeface="+mn-ea"/>
                            <a:cs typeface="+mn-cs"/>
                          </a:rPr>
                          <m:t>𝑹𝑺</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𝒕𝑹𝑺</m:t>
                        </m:r>
                      </m:e>
                    </m:d>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𝜷</m:t>
                    </m:r>
                    <m:r>
                      <a:rPr lang="es-CO" sz="1100" b="1" i="1">
                        <a:solidFill>
                          <a:schemeClr val="tx1"/>
                        </a:solidFill>
                        <a:effectLst/>
                        <a:latin typeface="Cambria Math" panose="02040503050406030204" pitchFamily="18" charset="0"/>
                        <a:ea typeface="+mn-ea"/>
                        <a:cs typeface="+mn-cs"/>
                      </a:rPr>
                      <m:t>∗</m:t>
                    </m:r>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𝒕</m:t>
                        </m:r>
                        <m:r>
                          <a:rPr lang="es-CO" sz="1100" b="1" i="1" baseline="-25000">
                            <a:solidFill>
                              <a:schemeClr val="tx1"/>
                            </a:solidFill>
                            <a:effectLst/>
                            <a:latin typeface="Cambria Math" panose="02040503050406030204" pitchFamily="18" charset="0"/>
                            <a:ea typeface="+mn-ea"/>
                            <a:cs typeface="+mn-cs"/>
                          </a:rPr>
                          <m:t>𝑺𝑪𝑴</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𝒕𝑹𝑺</m:t>
                        </m:r>
                      </m:e>
                    </m:d>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𝜸</m:t>
                    </m:r>
                    <m:r>
                      <a:rPr lang="es-CO" sz="1100" b="1" i="1" baseline="-25000">
                        <a:solidFill>
                          <a:schemeClr val="tx1"/>
                        </a:solidFill>
                        <a:effectLst/>
                        <a:latin typeface="Cambria Math" panose="02040503050406030204" pitchFamily="18" charset="0"/>
                        <a:ea typeface="+mn-ea"/>
                        <a:cs typeface="+mn-cs"/>
                      </a:rPr>
                      <m:t>𝑺𝑪𝑴</m:t>
                    </m:r>
                    <m:r>
                      <a:rPr lang="es-CO" sz="1100" b="1" i="1">
                        <a:solidFill>
                          <a:schemeClr val="tx1"/>
                        </a:solidFill>
                        <a:effectLst/>
                        <a:latin typeface="Cambria Math" panose="02040503050406030204" pitchFamily="18" charset="0"/>
                        <a:ea typeface="+mn-ea"/>
                        <a:cs typeface="+mn-cs"/>
                      </a:rPr>
                      <m:t>∗</m:t>
                    </m:r>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𝒕</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𝒕𝑺𝑪𝑴</m:t>
                        </m:r>
                      </m:e>
                    </m:d>
                    <m:r>
                      <a:rPr lang="es-CO" sz="1100" b="1" i="1">
                        <a:solidFill>
                          <a:schemeClr val="tx1"/>
                        </a:solidFill>
                        <a:effectLst/>
                        <a:latin typeface="Cambria Math" panose="02040503050406030204" pitchFamily="18" charset="0"/>
                        <a:ea typeface="+mn-ea"/>
                        <a:cs typeface="+mn-cs"/>
                      </a:rPr>
                      <m:t>]</m:t>
                    </m:r>
                  </m:oMath>
                </m:oMathPara>
              </a14:m>
              <a:endParaRPr lang="es-CO">
                <a:effectLst/>
              </a:endParaRPr>
            </a:p>
            <a:p>
              <a:endParaRPr lang="es-CO" sz="1100"/>
            </a:p>
          </xdr:txBody>
        </xdr:sp>
      </mc:Choice>
      <mc:Fallback xmlns="">
        <xdr:sp macro="" textlink="">
          <xdr:nvSpPr>
            <xdr:cNvPr id="107" name="CuadroTexto 106"/>
            <xdr:cNvSpPr txBox="1"/>
          </xdr:nvSpPr>
          <xdr:spPr>
            <a:xfrm>
              <a:off x="3968831" y="20589585"/>
              <a:ext cx="4533485" cy="366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100" b="1" i="0">
                  <a:solidFill>
                    <a:schemeClr val="tx1"/>
                  </a:solidFill>
                  <a:effectLst/>
                  <a:latin typeface="Cambria Math" panose="02040503050406030204" pitchFamily="18" charset="0"/>
                  <a:ea typeface="+mn-ea"/>
                  <a:cs typeface="+mn-cs"/>
                </a:rPr>
                <a:t>𝝏𝑽𝒕/𝝏𝑽</a:t>
              </a:r>
              <a:r>
                <a:rPr lang="es-CO" sz="1100" b="1" i="0" baseline="-25000">
                  <a:solidFill>
                    <a:schemeClr val="tx1"/>
                  </a:solidFill>
                  <a:effectLst/>
                  <a:latin typeface="Cambria Math" panose="02040503050406030204" pitchFamily="18" charset="0"/>
                  <a:ea typeface="+mn-ea"/>
                  <a:cs typeface="+mn-cs"/>
                </a:rPr>
                <a:t>𝟎</a:t>
              </a:r>
              <a:r>
                <a:rPr lang="es-CO" sz="1100" b="1" i="0">
                  <a:solidFill>
                    <a:schemeClr val="tx1"/>
                  </a:solidFill>
                  <a:effectLst/>
                  <a:latin typeface="Cambria Math" panose="02040503050406030204" pitchFamily="18" charset="0"/>
                  <a:ea typeface="+mn-ea"/>
                  <a:cs typeface="+mn-cs"/>
                </a:rPr>
                <a:t>=[𝟏−𝜸</a:t>
              </a:r>
              <a:r>
                <a:rPr lang="es-CO" sz="1100" b="1" i="0" baseline="-25000">
                  <a:solidFill>
                    <a:schemeClr val="tx1"/>
                  </a:solidFill>
                  <a:effectLst/>
                  <a:latin typeface="Cambria Math" panose="02040503050406030204" pitchFamily="18" charset="0"/>
                  <a:ea typeface="+mn-ea"/>
                  <a:cs typeface="+mn-cs"/>
                </a:rPr>
                <a:t>𝑹𝑺</a:t>
              </a:r>
              <a:r>
                <a:rPr lang="es-CO" sz="1100" b="1" i="0">
                  <a:solidFill>
                    <a:schemeClr val="tx1"/>
                  </a:solidFill>
                  <a:effectLst/>
                  <a:latin typeface="Cambria Math" panose="02040503050406030204" pitchFamily="18" charset="0"/>
                  <a:ea typeface="+mn-ea"/>
                  <a:cs typeface="+mn-cs"/>
                </a:rPr>
                <a:t>∗(𝒕</a:t>
              </a:r>
              <a:r>
                <a:rPr lang="es-CO" sz="1100" b="1" i="0" baseline="-25000">
                  <a:solidFill>
                    <a:schemeClr val="tx1"/>
                  </a:solidFill>
                  <a:effectLst/>
                  <a:latin typeface="Cambria Math" panose="02040503050406030204" pitchFamily="18" charset="0"/>
                  <a:ea typeface="+mn-ea"/>
                  <a:cs typeface="+mn-cs"/>
                </a:rPr>
                <a:t>𝟎𝑹𝑺</a:t>
              </a:r>
              <a:r>
                <a:rPr lang="es-CO" sz="1100" b="1" i="0">
                  <a:solidFill>
                    <a:schemeClr val="tx1"/>
                  </a:solidFill>
                  <a:effectLst/>
                  <a:latin typeface="Cambria Math" panose="02040503050406030204" pitchFamily="18" charset="0"/>
                  <a:ea typeface="+mn-ea"/>
                  <a:cs typeface="+mn-cs"/>
                </a:rPr>
                <a:t>−𝒕𝑹𝑺)+𝜷∗(𝒕</a:t>
              </a:r>
              <a:r>
                <a:rPr lang="es-CO" sz="1100" b="1" i="0" baseline="-25000">
                  <a:solidFill>
                    <a:schemeClr val="tx1"/>
                  </a:solidFill>
                  <a:effectLst/>
                  <a:latin typeface="Cambria Math" panose="02040503050406030204" pitchFamily="18" charset="0"/>
                  <a:ea typeface="+mn-ea"/>
                  <a:cs typeface="+mn-cs"/>
                </a:rPr>
                <a:t>𝑺𝑪𝑴</a:t>
              </a:r>
              <a:r>
                <a:rPr lang="es-CO" sz="1100" b="1" i="0">
                  <a:solidFill>
                    <a:schemeClr val="tx1"/>
                  </a:solidFill>
                  <a:effectLst/>
                  <a:latin typeface="Cambria Math" panose="02040503050406030204" pitchFamily="18" charset="0"/>
                  <a:ea typeface="+mn-ea"/>
                  <a:cs typeface="+mn-cs"/>
                </a:rPr>
                <a:t>−𝒕𝑹𝑺)+𝜸</a:t>
              </a:r>
              <a:r>
                <a:rPr lang="es-CO" sz="1100" b="1" i="0" baseline="-25000">
                  <a:solidFill>
                    <a:schemeClr val="tx1"/>
                  </a:solidFill>
                  <a:effectLst/>
                  <a:latin typeface="Cambria Math" panose="02040503050406030204" pitchFamily="18" charset="0"/>
                  <a:ea typeface="+mn-ea"/>
                  <a:cs typeface="+mn-cs"/>
                </a:rPr>
                <a:t>𝑺𝑪𝑴</a:t>
              </a:r>
              <a:r>
                <a:rPr lang="es-CO" sz="1100" b="1" i="0">
                  <a:solidFill>
                    <a:schemeClr val="tx1"/>
                  </a:solidFill>
                  <a:effectLst/>
                  <a:latin typeface="Cambria Math" panose="02040503050406030204" pitchFamily="18" charset="0"/>
                  <a:ea typeface="+mn-ea"/>
                  <a:cs typeface="+mn-cs"/>
                </a:rPr>
                <a:t>∗(𝒕−𝒕𝑺𝑪𝑴)]</a:t>
              </a:r>
              <a:endParaRPr lang="es-CO">
                <a:effectLst/>
              </a:endParaRPr>
            </a:p>
            <a:p>
              <a:endParaRPr lang="es-CO" sz="1100"/>
            </a:p>
          </xdr:txBody>
        </xdr:sp>
      </mc:Fallback>
    </mc:AlternateContent>
    <xdr:clientData/>
  </xdr:oneCellAnchor>
  <xdr:oneCellAnchor>
    <xdr:from>
      <xdr:col>3</xdr:col>
      <xdr:colOff>123826</xdr:colOff>
      <xdr:row>189</xdr:row>
      <xdr:rowOff>79080</xdr:rowOff>
    </xdr:from>
    <xdr:ext cx="570140" cy="233883"/>
    <mc:AlternateContent xmlns:mc="http://schemas.openxmlformats.org/markup-compatibility/2006" xmlns:a14="http://schemas.microsoft.com/office/drawing/2010/main">
      <mc:Choice Requires="a14">
        <xdr:sp macro="" textlink="">
          <xdr:nvSpPr>
            <xdr:cNvPr id="108" name="CuadroTexto 107"/>
            <xdr:cNvSpPr txBox="1"/>
          </xdr:nvSpPr>
          <xdr:spPr>
            <a:xfrm>
              <a:off x="2858862" y="32300794"/>
              <a:ext cx="570140" cy="233883"/>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200" i="1">
                            <a:solidFill>
                              <a:sysClr val="windowText" lastClr="000000"/>
                            </a:solidFill>
                            <a:latin typeface="Cambria Math" panose="02040503050406030204" pitchFamily="18" charset="0"/>
                          </a:rPr>
                        </m:ctrlPr>
                      </m:sSubPr>
                      <m:e>
                        <m:r>
                          <a:rPr lang="es-CO" sz="1200" b="0" i="1">
                            <a:solidFill>
                              <a:sysClr val="windowText" lastClr="000000"/>
                            </a:solidFill>
                            <a:latin typeface="Cambria Math" panose="02040503050406030204" pitchFamily="18" charset="0"/>
                          </a:rPr>
                          <m:t>𝑢</m:t>
                        </m:r>
                        <m:r>
                          <a:rPr lang="es-CO" sz="1200" i="1">
                            <a:solidFill>
                              <a:sysClr val="windowText" lastClr="000000"/>
                            </a:solidFill>
                            <a:latin typeface="Cambria Math" panose="02040503050406030204" pitchFamily="18" charset="0"/>
                            <a:ea typeface="Cambria Math" panose="02040503050406030204" pitchFamily="18" charset="0"/>
                          </a:rPr>
                          <m:t>𝛿</m:t>
                        </m:r>
                        <m:r>
                          <a:rPr lang="es-CO" sz="1200" b="0" i="1">
                            <a:solidFill>
                              <a:sysClr val="windowText" lastClr="000000"/>
                            </a:solidFill>
                            <a:latin typeface="Cambria Math" panose="02040503050406030204" pitchFamily="18" charset="0"/>
                            <a:ea typeface="Cambria Math" panose="02040503050406030204" pitchFamily="18" charset="0"/>
                          </a:rPr>
                          <m:t>𝑉</m:t>
                        </m:r>
                      </m:e>
                      <m:sub>
                        <m:r>
                          <a:rPr lang="es-CO" sz="1200" b="0" i="1">
                            <a:solidFill>
                              <a:sysClr val="windowText" lastClr="000000"/>
                            </a:solidFill>
                            <a:latin typeface="Cambria Math" panose="02040503050406030204" pitchFamily="18" charset="0"/>
                          </a:rPr>
                          <m:t>𝑚𝑒𝑛</m:t>
                        </m:r>
                      </m:sub>
                    </m:sSub>
                  </m:oMath>
                </m:oMathPara>
              </a14:m>
              <a:endParaRPr lang="es-CO" sz="1200">
                <a:solidFill>
                  <a:sysClr val="windowText" lastClr="000000"/>
                </a:solidFill>
              </a:endParaRPr>
            </a:p>
          </xdr:txBody>
        </xdr:sp>
      </mc:Choice>
      <mc:Fallback xmlns="">
        <xdr:sp macro="" textlink="">
          <xdr:nvSpPr>
            <xdr:cNvPr id="108" name="CuadroTexto 107"/>
            <xdr:cNvSpPr txBox="1"/>
          </xdr:nvSpPr>
          <xdr:spPr>
            <a:xfrm>
              <a:off x="2858862" y="32300794"/>
              <a:ext cx="570140" cy="233883"/>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200" i="0">
                  <a:solidFill>
                    <a:sysClr val="windowText" lastClr="000000"/>
                  </a:solidFill>
                  <a:latin typeface="Cambria Math" panose="02040503050406030204" pitchFamily="18" charset="0"/>
                </a:rPr>
                <a:t>〖</a:t>
              </a:r>
              <a:r>
                <a:rPr lang="es-CO" sz="1200" b="0" i="0">
                  <a:solidFill>
                    <a:sysClr val="windowText" lastClr="000000"/>
                  </a:solidFill>
                  <a:latin typeface="Cambria Math" panose="02040503050406030204" pitchFamily="18" charset="0"/>
                </a:rPr>
                <a:t>𝑢</a:t>
              </a:r>
              <a:r>
                <a:rPr lang="es-CO" sz="1200" i="0">
                  <a:solidFill>
                    <a:sysClr val="windowText" lastClr="000000"/>
                  </a:solidFill>
                  <a:latin typeface="Cambria Math" panose="02040503050406030204" pitchFamily="18" charset="0"/>
                  <a:ea typeface="Cambria Math" panose="02040503050406030204" pitchFamily="18" charset="0"/>
                </a:rPr>
                <a:t>𝛿</a:t>
              </a:r>
              <a:r>
                <a:rPr lang="es-CO" sz="1200" b="0" i="0">
                  <a:solidFill>
                    <a:sysClr val="windowText" lastClr="000000"/>
                  </a:solidFill>
                  <a:latin typeface="Cambria Math" panose="02040503050406030204" pitchFamily="18" charset="0"/>
                  <a:ea typeface="Cambria Math" panose="02040503050406030204" pitchFamily="18" charset="0"/>
                </a:rPr>
                <a:t>𝑉〗_</a:t>
              </a:r>
              <a:r>
                <a:rPr lang="es-CO" sz="1200" b="0" i="0">
                  <a:solidFill>
                    <a:sysClr val="windowText" lastClr="000000"/>
                  </a:solidFill>
                  <a:latin typeface="Cambria Math" panose="02040503050406030204" pitchFamily="18" charset="0"/>
                </a:rPr>
                <a:t>𝑚𝑒𝑛</a:t>
              </a:r>
              <a:endParaRPr lang="es-CO" sz="1200">
                <a:solidFill>
                  <a:sysClr val="windowText" lastClr="000000"/>
                </a:solidFill>
              </a:endParaRPr>
            </a:p>
          </xdr:txBody>
        </xdr:sp>
      </mc:Fallback>
    </mc:AlternateContent>
    <xdr:clientData/>
  </xdr:oneCellAnchor>
  <xdr:oneCellAnchor>
    <xdr:from>
      <xdr:col>3</xdr:col>
      <xdr:colOff>133350</xdr:colOff>
      <xdr:row>190</xdr:row>
      <xdr:rowOff>75320</xdr:rowOff>
    </xdr:from>
    <xdr:ext cx="583746" cy="258055"/>
    <mc:AlternateContent xmlns:mc="http://schemas.openxmlformats.org/markup-compatibility/2006" xmlns:a14="http://schemas.microsoft.com/office/drawing/2010/main">
      <mc:Choice Requires="a14">
        <xdr:sp macro="" textlink="">
          <xdr:nvSpPr>
            <xdr:cNvPr id="109" name="CuadroTexto 108"/>
            <xdr:cNvSpPr txBox="1"/>
          </xdr:nvSpPr>
          <xdr:spPr>
            <a:xfrm>
              <a:off x="2868386" y="32678034"/>
              <a:ext cx="583746" cy="25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200" i="1">
                            <a:solidFill>
                              <a:sysClr val="windowText" lastClr="000000"/>
                            </a:solidFill>
                            <a:latin typeface="Cambria Math" panose="02040503050406030204" pitchFamily="18" charset="0"/>
                          </a:rPr>
                        </m:ctrlPr>
                      </m:sSubPr>
                      <m:e>
                        <m:r>
                          <a:rPr lang="es-CO" sz="1200" b="0" i="1">
                            <a:solidFill>
                              <a:sysClr val="windowText" lastClr="000000"/>
                            </a:solidFill>
                            <a:latin typeface="Cambria Math" panose="02040503050406030204" pitchFamily="18" charset="0"/>
                          </a:rPr>
                          <m:t>𝑢</m:t>
                        </m:r>
                        <m:r>
                          <a:rPr lang="es-CO" sz="1200" i="1">
                            <a:solidFill>
                              <a:sysClr val="windowText" lastClr="000000"/>
                            </a:solidFill>
                            <a:latin typeface="Cambria Math" panose="02040503050406030204" pitchFamily="18" charset="0"/>
                            <a:ea typeface="Cambria Math" panose="02040503050406030204" pitchFamily="18" charset="0"/>
                          </a:rPr>
                          <m:t>𝛿</m:t>
                        </m:r>
                        <m:r>
                          <a:rPr lang="es-CO" sz="1200" b="0" i="1">
                            <a:solidFill>
                              <a:sysClr val="windowText" lastClr="000000"/>
                            </a:solidFill>
                            <a:latin typeface="Cambria Math" panose="02040503050406030204" pitchFamily="18" charset="0"/>
                            <a:ea typeface="Cambria Math" panose="02040503050406030204" pitchFamily="18" charset="0"/>
                          </a:rPr>
                          <m:t>𝑉</m:t>
                        </m:r>
                      </m:e>
                      <m:sub>
                        <m:r>
                          <a:rPr lang="es-CO" sz="1200" b="0" i="1">
                            <a:solidFill>
                              <a:sysClr val="windowText" lastClr="000000"/>
                            </a:solidFill>
                            <a:latin typeface="Cambria Math" panose="02040503050406030204" pitchFamily="18" charset="0"/>
                          </a:rPr>
                          <m:t>𝑚𝑒𝑛</m:t>
                        </m:r>
                      </m:sub>
                    </m:sSub>
                  </m:oMath>
                </m:oMathPara>
              </a14:m>
              <a:endParaRPr lang="es-CO" sz="1200">
                <a:solidFill>
                  <a:sysClr val="windowText" lastClr="000000"/>
                </a:solidFill>
              </a:endParaRPr>
            </a:p>
          </xdr:txBody>
        </xdr:sp>
      </mc:Choice>
      <mc:Fallback xmlns="">
        <xdr:sp macro="" textlink="">
          <xdr:nvSpPr>
            <xdr:cNvPr id="109" name="CuadroTexto 108"/>
            <xdr:cNvSpPr txBox="1"/>
          </xdr:nvSpPr>
          <xdr:spPr>
            <a:xfrm>
              <a:off x="2868386" y="32678034"/>
              <a:ext cx="583746" cy="25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200" i="0">
                  <a:solidFill>
                    <a:sysClr val="windowText" lastClr="000000"/>
                  </a:solidFill>
                  <a:latin typeface="Cambria Math" panose="02040503050406030204" pitchFamily="18" charset="0"/>
                </a:rPr>
                <a:t>〖</a:t>
              </a:r>
              <a:r>
                <a:rPr lang="es-CO" sz="1200" b="0" i="0">
                  <a:solidFill>
                    <a:sysClr val="windowText" lastClr="000000"/>
                  </a:solidFill>
                  <a:latin typeface="Cambria Math" panose="02040503050406030204" pitchFamily="18" charset="0"/>
                </a:rPr>
                <a:t>𝑢</a:t>
              </a:r>
              <a:r>
                <a:rPr lang="es-CO" sz="1200" i="0">
                  <a:solidFill>
                    <a:sysClr val="windowText" lastClr="000000"/>
                  </a:solidFill>
                  <a:latin typeface="Cambria Math" panose="02040503050406030204" pitchFamily="18" charset="0"/>
                  <a:ea typeface="Cambria Math" panose="02040503050406030204" pitchFamily="18" charset="0"/>
                </a:rPr>
                <a:t>𝛿</a:t>
              </a:r>
              <a:r>
                <a:rPr lang="es-CO" sz="1200" b="0" i="0">
                  <a:solidFill>
                    <a:sysClr val="windowText" lastClr="000000"/>
                  </a:solidFill>
                  <a:latin typeface="Cambria Math" panose="02040503050406030204" pitchFamily="18" charset="0"/>
                  <a:ea typeface="Cambria Math" panose="02040503050406030204" pitchFamily="18" charset="0"/>
                </a:rPr>
                <a:t>𝑉〗_</a:t>
              </a:r>
              <a:r>
                <a:rPr lang="es-CO" sz="1200" b="0" i="0">
                  <a:solidFill>
                    <a:sysClr val="windowText" lastClr="000000"/>
                  </a:solidFill>
                  <a:latin typeface="Cambria Math" panose="02040503050406030204" pitchFamily="18" charset="0"/>
                </a:rPr>
                <a:t>𝑚𝑒𝑛</a:t>
              </a:r>
              <a:endParaRPr lang="es-CO" sz="1200">
                <a:solidFill>
                  <a:sysClr val="windowText" lastClr="000000"/>
                </a:solidFill>
              </a:endParaRPr>
            </a:p>
          </xdr:txBody>
        </xdr:sp>
      </mc:Fallback>
    </mc:AlternateContent>
    <xdr:clientData/>
  </xdr:oneCellAnchor>
  <xdr:oneCellAnchor>
    <xdr:from>
      <xdr:col>3</xdr:col>
      <xdr:colOff>380999</xdr:colOff>
      <xdr:row>191</xdr:row>
      <xdr:rowOff>105654</xdr:rowOff>
    </xdr:from>
    <xdr:ext cx="427425" cy="261739"/>
    <mc:AlternateContent xmlns:mc="http://schemas.openxmlformats.org/markup-compatibility/2006" xmlns:a14="http://schemas.microsoft.com/office/drawing/2010/main">
      <mc:Choice Requires="a14">
        <xdr:sp macro="" textlink="">
          <xdr:nvSpPr>
            <xdr:cNvPr id="110" name="CuadroTexto 109"/>
            <xdr:cNvSpPr txBox="1"/>
          </xdr:nvSpPr>
          <xdr:spPr>
            <a:xfrm>
              <a:off x="3116035" y="33089368"/>
              <a:ext cx="427425" cy="2617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200" i="1">
                            <a:solidFill>
                              <a:sysClr val="windowText" lastClr="000000"/>
                            </a:solidFill>
                            <a:latin typeface="Cambria Math" panose="02040503050406030204" pitchFamily="18" charset="0"/>
                          </a:rPr>
                        </m:ctrlPr>
                      </m:sSubPr>
                      <m:e>
                        <m:r>
                          <a:rPr lang="es-CO" sz="1200" i="1">
                            <a:solidFill>
                              <a:sysClr val="windowText" lastClr="000000"/>
                            </a:solidFill>
                            <a:latin typeface="Cambria Math" panose="02040503050406030204" pitchFamily="18" charset="0"/>
                            <a:ea typeface="Cambria Math" panose="02040503050406030204" pitchFamily="18" charset="0"/>
                          </a:rPr>
                          <m:t>𝛿</m:t>
                        </m:r>
                        <m:r>
                          <a:rPr lang="es-CO" sz="1200" b="0" i="1">
                            <a:solidFill>
                              <a:sysClr val="windowText" lastClr="000000"/>
                            </a:solidFill>
                            <a:latin typeface="Cambria Math" panose="02040503050406030204" pitchFamily="18" charset="0"/>
                            <a:ea typeface="Cambria Math" panose="02040503050406030204" pitchFamily="18" charset="0"/>
                          </a:rPr>
                          <m:t>𝑉</m:t>
                        </m:r>
                      </m:e>
                      <m:sub>
                        <m:r>
                          <a:rPr lang="es-CO" sz="1200" b="0" i="1">
                            <a:solidFill>
                              <a:sysClr val="windowText" lastClr="000000"/>
                            </a:solidFill>
                            <a:latin typeface="Cambria Math" panose="02040503050406030204" pitchFamily="18" charset="0"/>
                          </a:rPr>
                          <m:t>𝑟𝑒𝑝</m:t>
                        </m:r>
                      </m:sub>
                    </m:sSub>
                  </m:oMath>
                </m:oMathPara>
              </a14:m>
              <a:endParaRPr lang="es-CO" sz="1200">
                <a:solidFill>
                  <a:sysClr val="windowText" lastClr="000000"/>
                </a:solidFill>
              </a:endParaRPr>
            </a:p>
          </xdr:txBody>
        </xdr:sp>
      </mc:Choice>
      <mc:Fallback xmlns="">
        <xdr:sp macro="" textlink="">
          <xdr:nvSpPr>
            <xdr:cNvPr id="110" name="CuadroTexto 109"/>
            <xdr:cNvSpPr txBox="1"/>
          </xdr:nvSpPr>
          <xdr:spPr>
            <a:xfrm>
              <a:off x="3116035" y="33089368"/>
              <a:ext cx="427425" cy="2617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200" i="0">
                  <a:solidFill>
                    <a:sysClr val="windowText" lastClr="000000"/>
                  </a:solidFill>
                  <a:latin typeface="Cambria Math" panose="02040503050406030204" pitchFamily="18" charset="0"/>
                </a:rPr>
                <a:t>〖</a:t>
              </a:r>
              <a:r>
                <a:rPr lang="es-CO" sz="1200" i="0">
                  <a:solidFill>
                    <a:sysClr val="windowText" lastClr="000000"/>
                  </a:solidFill>
                  <a:latin typeface="Cambria Math" panose="02040503050406030204" pitchFamily="18" charset="0"/>
                  <a:ea typeface="Cambria Math" panose="02040503050406030204" pitchFamily="18" charset="0"/>
                </a:rPr>
                <a:t>𝛿</a:t>
              </a:r>
              <a:r>
                <a:rPr lang="es-CO" sz="1200" b="0" i="0">
                  <a:solidFill>
                    <a:sysClr val="windowText" lastClr="000000"/>
                  </a:solidFill>
                  <a:latin typeface="Cambria Math" panose="02040503050406030204" pitchFamily="18" charset="0"/>
                  <a:ea typeface="Cambria Math" panose="02040503050406030204" pitchFamily="18" charset="0"/>
                </a:rPr>
                <a:t>𝑉〗_</a:t>
              </a:r>
              <a:r>
                <a:rPr lang="es-CO" sz="1200" b="0" i="0">
                  <a:solidFill>
                    <a:sysClr val="windowText" lastClr="000000"/>
                  </a:solidFill>
                  <a:latin typeface="Cambria Math" panose="02040503050406030204" pitchFamily="18" charset="0"/>
                </a:rPr>
                <a:t>𝑟𝑒𝑝</a:t>
              </a:r>
              <a:endParaRPr lang="es-CO" sz="1200">
                <a:solidFill>
                  <a:sysClr val="windowText" lastClr="000000"/>
                </a:solidFill>
              </a:endParaRPr>
            </a:p>
          </xdr:txBody>
        </xdr:sp>
      </mc:Fallback>
    </mc:AlternateContent>
    <xdr:clientData/>
  </xdr:oneCellAnchor>
  <xdr:oneCellAnchor>
    <xdr:from>
      <xdr:col>3</xdr:col>
      <xdr:colOff>379399</xdr:colOff>
      <xdr:row>193</xdr:row>
      <xdr:rowOff>68037</xdr:rowOff>
    </xdr:from>
    <xdr:ext cx="464243" cy="300156"/>
    <mc:AlternateContent xmlns:mc="http://schemas.openxmlformats.org/markup-compatibility/2006" xmlns:a14="http://schemas.microsoft.com/office/drawing/2010/main">
      <mc:Choice Requires="a14">
        <xdr:sp macro="" textlink="">
          <xdr:nvSpPr>
            <xdr:cNvPr id="111" name="CuadroTexto 110"/>
            <xdr:cNvSpPr txBox="1"/>
          </xdr:nvSpPr>
          <xdr:spPr>
            <a:xfrm>
              <a:off x="3114435" y="33813751"/>
              <a:ext cx="464243" cy="3001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200" i="1">
                            <a:solidFill>
                              <a:sysClr val="windowText" lastClr="000000"/>
                            </a:solidFill>
                            <a:latin typeface="Cambria Math" panose="02040503050406030204" pitchFamily="18" charset="0"/>
                          </a:rPr>
                        </m:ctrlPr>
                      </m:sSubPr>
                      <m:e>
                        <m:r>
                          <a:rPr lang="es-CO" sz="1200" i="1">
                            <a:solidFill>
                              <a:sysClr val="windowText" lastClr="000000"/>
                            </a:solidFill>
                            <a:latin typeface="Cambria Math" panose="02040503050406030204" pitchFamily="18" charset="0"/>
                            <a:ea typeface="Cambria Math" panose="02040503050406030204" pitchFamily="18" charset="0"/>
                          </a:rPr>
                          <m:t>𝛿</m:t>
                        </m:r>
                        <m:r>
                          <a:rPr lang="es-CO" sz="1200" b="0" i="1">
                            <a:solidFill>
                              <a:sysClr val="windowText" lastClr="000000"/>
                            </a:solidFill>
                            <a:latin typeface="Cambria Math" panose="02040503050406030204" pitchFamily="18" charset="0"/>
                            <a:ea typeface="Cambria Math" panose="02040503050406030204" pitchFamily="18" charset="0"/>
                          </a:rPr>
                          <m:t>𝑉</m:t>
                        </m:r>
                      </m:e>
                      <m:sub>
                        <m:r>
                          <a:rPr lang="es-CO" sz="1200" b="0" i="1">
                            <a:solidFill>
                              <a:sysClr val="windowText" lastClr="000000"/>
                            </a:solidFill>
                            <a:latin typeface="Cambria Math" panose="02040503050406030204" pitchFamily="18" charset="0"/>
                          </a:rPr>
                          <m:t>𝑎𝑑𝑑</m:t>
                        </m:r>
                      </m:sub>
                    </m:sSub>
                  </m:oMath>
                </m:oMathPara>
              </a14:m>
              <a:endParaRPr lang="es-CO" sz="1200">
                <a:solidFill>
                  <a:sysClr val="windowText" lastClr="000000"/>
                </a:solidFill>
              </a:endParaRPr>
            </a:p>
          </xdr:txBody>
        </xdr:sp>
      </mc:Choice>
      <mc:Fallback xmlns="">
        <xdr:sp macro="" textlink="">
          <xdr:nvSpPr>
            <xdr:cNvPr id="111" name="CuadroTexto 110"/>
            <xdr:cNvSpPr txBox="1"/>
          </xdr:nvSpPr>
          <xdr:spPr>
            <a:xfrm>
              <a:off x="3114435" y="33813751"/>
              <a:ext cx="464243" cy="3001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200" i="0">
                  <a:solidFill>
                    <a:sysClr val="windowText" lastClr="000000"/>
                  </a:solidFill>
                  <a:latin typeface="Cambria Math" panose="02040503050406030204" pitchFamily="18" charset="0"/>
                </a:rPr>
                <a:t>〖</a:t>
              </a:r>
              <a:r>
                <a:rPr lang="es-CO" sz="1200" i="0">
                  <a:solidFill>
                    <a:sysClr val="windowText" lastClr="000000"/>
                  </a:solidFill>
                  <a:latin typeface="Cambria Math" panose="02040503050406030204" pitchFamily="18" charset="0"/>
                  <a:ea typeface="Cambria Math" panose="02040503050406030204" pitchFamily="18" charset="0"/>
                </a:rPr>
                <a:t>𝛿</a:t>
              </a:r>
              <a:r>
                <a:rPr lang="es-CO" sz="1200" b="0" i="0">
                  <a:solidFill>
                    <a:sysClr val="windowText" lastClr="000000"/>
                  </a:solidFill>
                  <a:latin typeface="Cambria Math" panose="02040503050406030204" pitchFamily="18" charset="0"/>
                  <a:ea typeface="Cambria Math" panose="02040503050406030204" pitchFamily="18" charset="0"/>
                </a:rPr>
                <a:t>𝑉〗_</a:t>
              </a:r>
              <a:r>
                <a:rPr lang="es-CO" sz="1200" b="0" i="0">
                  <a:solidFill>
                    <a:sysClr val="windowText" lastClr="000000"/>
                  </a:solidFill>
                  <a:latin typeface="Cambria Math" panose="02040503050406030204" pitchFamily="18" charset="0"/>
                </a:rPr>
                <a:t>𝑎𝑑𝑑</a:t>
              </a:r>
              <a:endParaRPr lang="es-CO" sz="1200">
                <a:solidFill>
                  <a:sysClr val="windowText" lastClr="000000"/>
                </a:solidFill>
              </a:endParaRPr>
            </a:p>
          </xdr:txBody>
        </xdr:sp>
      </mc:Fallback>
    </mc:AlternateContent>
    <xdr:clientData/>
  </xdr:oneCellAnchor>
  <xdr:oneCellAnchor>
    <xdr:from>
      <xdr:col>3</xdr:col>
      <xdr:colOff>381800</xdr:colOff>
      <xdr:row>192</xdr:row>
      <xdr:rowOff>112059</xdr:rowOff>
    </xdr:from>
    <xdr:ext cx="436230" cy="226519"/>
    <mc:AlternateContent xmlns:mc="http://schemas.openxmlformats.org/markup-compatibility/2006" xmlns:a14="http://schemas.microsoft.com/office/drawing/2010/main">
      <mc:Choice Requires="a14">
        <xdr:sp macro="" textlink="">
          <xdr:nvSpPr>
            <xdr:cNvPr id="113" name="CuadroTexto 112"/>
            <xdr:cNvSpPr txBox="1"/>
          </xdr:nvSpPr>
          <xdr:spPr>
            <a:xfrm>
              <a:off x="3116836" y="33476773"/>
              <a:ext cx="436230" cy="2265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200" i="1">
                            <a:solidFill>
                              <a:sysClr val="windowText" lastClr="000000"/>
                            </a:solidFill>
                            <a:latin typeface="Cambria Math" panose="02040503050406030204" pitchFamily="18" charset="0"/>
                          </a:rPr>
                        </m:ctrlPr>
                      </m:sSubPr>
                      <m:e>
                        <m:r>
                          <a:rPr lang="es-CO" sz="1200" i="1">
                            <a:solidFill>
                              <a:sysClr val="windowText" lastClr="000000"/>
                            </a:solidFill>
                            <a:latin typeface="Cambria Math" panose="02040503050406030204" pitchFamily="18" charset="0"/>
                            <a:ea typeface="Cambria Math" panose="02040503050406030204" pitchFamily="18" charset="0"/>
                          </a:rPr>
                          <m:t>𝛿</m:t>
                        </m:r>
                        <m:r>
                          <a:rPr lang="es-CO" sz="1200" b="0" i="1">
                            <a:solidFill>
                              <a:sysClr val="windowText" lastClr="000000"/>
                            </a:solidFill>
                            <a:latin typeface="Cambria Math" panose="02040503050406030204" pitchFamily="18" charset="0"/>
                            <a:ea typeface="Cambria Math" panose="02040503050406030204" pitchFamily="18" charset="0"/>
                          </a:rPr>
                          <m:t>𝑉</m:t>
                        </m:r>
                      </m:e>
                      <m:sub>
                        <m:r>
                          <a:rPr lang="es-CO" sz="1200" b="0" i="1">
                            <a:solidFill>
                              <a:sysClr val="windowText" lastClr="000000"/>
                            </a:solidFill>
                            <a:latin typeface="Cambria Math" panose="02040503050406030204" pitchFamily="18" charset="0"/>
                          </a:rPr>
                          <m:t>𝑟𝑒𝑠</m:t>
                        </m:r>
                      </m:sub>
                    </m:sSub>
                  </m:oMath>
                </m:oMathPara>
              </a14:m>
              <a:endParaRPr lang="es-CO" sz="1200">
                <a:solidFill>
                  <a:sysClr val="windowText" lastClr="000000"/>
                </a:solidFill>
              </a:endParaRPr>
            </a:p>
          </xdr:txBody>
        </xdr:sp>
      </mc:Choice>
      <mc:Fallback xmlns="">
        <xdr:sp macro="" textlink="">
          <xdr:nvSpPr>
            <xdr:cNvPr id="113" name="CuadroTexto 112"/>
            <xdr:cNvSpPr txBox="1"/>
          </xdr:nvSpPr>
          <xdr:spPr>
            <a:xfrm>
              <a:off x="3116836" y="33476773"/>
              <a:ext cx="436230" cy="2265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200" i="0">
                  <a:solidFill>
                    <a:sysClr val="windowText" lastClr="000000"/>
                  </a:solidFill>
                  <a:latin typeface="Cambria Math" panose="02040503050406030204" pitchFamily="18" charset="0"/>
                </a:rPr>
                <a:t>〖</a:t>
              </a:r>
              <a:r>
                <a:rPr lang="es-CO" sz="1200" i="0">
                  <a:solidFill>
                    <a:sysClr val="windowText" lastClr="000000"/>
                  </a:solidFill>
                  <a:latin typeface="Cambria Math" panose="02040503050406030204" pitchFamily="18" charset="0"/>
                  <a:ea typeface="Cambria Math" panose="02040503050406030204" pitchFamily="18" charset="0"/>
                </a:rPr>
                <a:t>𝛿</a:t>
              </a:r>
              <a:r>
                <a:rPr lang="es-CO" sz="1200" b="0" i="0">
                  <a:solidFill>
                    <a:sysClr val="windowText" lastClr="000000"/>
                  </a:solidFill>
                  <a:latin typeface="Cambria Math" panose="02040503050406030204" pitchFamily="18" charset="0"/>
                  <a:ea typeface="Cambria Math" panose="02040503050406030204" pitchFamily="18" charset="0"/>
                </a:rPr>
                <a:t>𝑉〗_</a:t>
              </a:r>
              <a:r>
                <a:rPr lang="es-CO" sz="1200" b="0" i="0">
                  <a:solidFill>
                    <a:sysClr val="windowText" lastClr="000000"/>
                  </a:solidFill>
                  <a:latin typeface="Cambria Math" panose="02040503050406030204" pitchFamily="18" charset="0"/>
                </a:rPr>
                <a:t>𝑟𝑒𝑠</a:t>
              </a:r>
              <a:endParaRPr lang="es-CO" sz="1200">
                <a:solidFill>
                  <a:sysClr val="windowText" lastClr="000000"/>
                </a:solidFill>
              </a:endParaRPr>
            </a:p>
          </xdr:txBody>
        </xdr:sp>
      </mc:Fallback>
    </mc:AlternateContent>
    <xdr:clientData/>
  </xdr:oneCellAnchor>
  <xdr:oneCellAnchor>
    <xdr:from>
      <xdr:col>6</xdr:col>
      <xdr:colOff>218001</xdr:colOff>
      <xdr:row>159</xdr:row>
      <xdr:rowOff>35859</xdr:rowOff>
    </xdr:from>
    <xdr:ext cx="1115500" cy="395793"/>
    <mc:AlternateContent xmlns:mc="http://schemas.openxmlformats.org/markup-compatibility/2006" xmlns:a14="http://schemas.microsoft.com/office/drawing/2010/main">
      <mc:Choice Requires="a14">
        <xdr:sp macro="" textlink="">
          <xdr:nvSpPr>
            <xdr:cNvPr id="114" name="CuadroTexto 113"/>
            <xdr:cNvSpPr txBox="1"/>
          </xdr:nvSpPr>
          <xdr:spPr>
            <a:xfrm>
              <a:off x="5688072" y="24038859"/>
              <a:ext cx="1115500"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𝝏𝜹</m:t>
                        </m:r>
                        <m:r>
                          <a:rPr lang="es-CO" sz="1200" b="1" i="1">
                            <a:latin typeface="Cambria Math" panose="02040503050406030204" pitchFamily="18" charset="0"/>
                            <a:ea typeface="Cambria Math" panose="02040503050406030204" pitchFamily="18" charset="0"/>
                          </a:rPr>
                          <m:t>𝑽𝒓𝒆𝒔</m:t>
                        </m:r>
                      </m:den>
                    </m:f>
                    <m:r>
                      <a:rPr lang="es-CO" sz="1200" b="1" i="1">
                        <a:latin typeface="Cambria Math" panose="02040503050406030204" pitchFamily="18" charset="0"/>
                      </a:rPr>
                      <m:t>= </m:t>
                    </m:r>
                    <m:r>
                      <a:rPr lang="es-CO" sz="1200" b="1" i="1">
                        <a:latin typeface="Cambria Math" panose="02040503050406030204" pitchFamily="18" charset="0"/>
                      </a:rPr>
                      <m:t>𝟏</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114" name="CuadroTexto 113"/>
            <xdr:cNvSpPr txBox="1"/>
          </xdr:nvSpPr>
          <xdr:spPr>
            <a:xfrm>
              <a:off x="5688072" y="24038859"/>
              <a:ext cx="1115500"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𝝏𝑽𝒕/𝝏𝜹𝑽𝒓𝒆𝒔</a:t>
              </a:r>
              <a:r>
                <a:rPr lang="es-CO" sz="1200" b="1" i="0">
                  <a:latin typeface="Cambria Math" panose="02040503050406030204" pitchFamily="18" charset="0"/>
                </a:rPr>
                <a:t>= 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11</xdr:col>
      <xdr:colOff>224117</xdr:colOff>
      <xdr:row>194</xdr:row>
      <xdr:rowOff>324971</xdr:rowOff>
    </xdr:from>
    <xdr:ext cx="1344704" cy="493060"/>
    <mc:AlternateContent xmlns:mc="http://schemas.openxmlformats.org/markup-compatibility/2006" xmlns:a14="http://schemas.microsoft.com/office/drawing/2010/main">
      <mc:Choice Requires="a14">
        <xdr:sp macro="" textlink="">
          <xdr:nvSpPr>
            <xdr:cNvPr id="115" name="CuadroTexto 114"/>
            <xdr:cNvSpPr txBox="1"/>
          </xdr:nvSpPr>
          <xdr:spPr>
            <a:xfrm>
              <a:off x="10252581" y="34451685"/>
              <a:ext cx="1344704" cy="493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lang="es-CO" sz="1100" b="1" i="1">
                            <a:latin typeface="Cambria Math" panose="02040503050406030204" pitchFamily="18" charset="0"/>
                          </a:rPr>
                        </m:ctrlPr>
                      </m:sSupPr>
                      <m:e>
                        <m:sSup>
                          <m:sSupPr>
                            <m:ctrlPr>
                              <a:rPr lang="es-CO" sz="1000" b="1" i="1">
                                <a:solidFill>
                                  <a:schemeClr val="tx1"/>
                                </a:solidFill>
                                <a:effectLst/>
                                <a:latin typeface="Cambria Math" panose="02040503050406030204" pitchFamily="18" charset="0"/>
                                <a:ea typeface="+mn-ea"/>
                                <a:cs typeface="+mn-cs"/>
                              </a:rPr>
                            </m:ctrlPr>
                          </m:sSupPr>
                          <m:e>
                            <m:r>
                              <a:rPr lang="es-CO" sz="1000" b="1" i="1">
                                <a:solidFill>
                                  <a:schemeClr val="tx1"/>
                                </a:solidFill>
                                <a:effectLst/>
                                <a:latin typeface="Cambria Math" panose="02040503050406030204" pitchFamily="18" charset="0"/>
                                <a:ea typeface="+mn-ea"/>
                                <a:cs typeface="+mn-cs"/>
                              </a:rPr>
                              <m:t>𝒖</m:t>
                            </m:r>
                          </m:e>
                          <m:sup>
                            <m:r>
                              <a:rPr lang="es-CO" sz="1000" b="1" i="1">
                                <a:solidFill>
                                  <a:schemeClr val="tx1"/>
                                </a:solidFill>
                                <a:effectLst/>
                                <a:latin typeface="Cambria Math" panose="02040503050406030204" pitchFamily="18" charset="0"/>
                                <a:ea typeface="+mn-ea"/>
                                <a:cs typeface="+mn-cs"/>
                              </a:rPr>
                              <m:t>𝟐</m:t>
                            </m:r>
                          </m:sup>
                        </m:sSup>
                        <m:r>
                          <a:rPr lang="es-CO" sz="1000" b="1" i="1">
                            <a:solidFill>
                              <a:schemeClr val="tx1"/>
                            </a:solidFill>
                            <a:effectLst/>
                            <a:latin typeface="Cambria Math" panose="02040503050406030204" pitchFamily="18" charset="0"/>
                            <a:ea typeface="+mn-ea"/>
                            <a:cs typeface="+mn-cs"/>
                          </a:rPr>
                          <m:t>(</m:t>
                        </m:r>
                        <m:sSub>
                          <m:sSubPr>
                            <m:ctrlPr>
                              <a:rPr lang="es-CO" sz="1000" b="1" i="1">
                                <a:solidFill>
                                  <a:schemeClr val="tx1"/>
                                </a:solidFill>
                                <a:effectLst/>
                                <a:latin typeface="Cambria Math" panose="02040503050406030204" pitchFamily="18" charset="0"/>
                                <a:ea typeface="+mn-ea"/>
                                <a:cs typeface="+mn-cs"/>
                              </a:rPr>
                            </m:ctrlPr>
                          </m:sSubPr>
                          <m:e>
                            <m:r>
                              <a:rPr lang="es-CO" sz="1000" b="1" i="1">
                                <a:solidFill>
                                  <a:schemeClr val="tx1"/>
                                </a:solidFill>
                                <a:effectLst/>
                                <a:latin typeface="Cambria Math" panose="02040503050406030204" pitchFamily="18" charset="0"/>
                                <a:ea typeface="+mn-ea"/>
                                <a:cs typeface="+mn-cs"/>
                              </a:rPr>
                              <m:t>𝑽</m:t>
                            </m:r>
                          </m:e>
                          <m:sub>
                            <m:r>
                              <a:rPr lang="es-CO" sz="1000" b="1" i="1">
                                <a:solidFill>
                                  <a:schemeClr val="tx1"/>
                                </a:solidFill>
                                <a:effectLst/>
                                <a:latin typeface="Cambria Math" panose="02040503050406030204" pitchFamily="18" charset="0"/>
                                <a:ea typeface="+mn-ea"/>
                                <a:cs typeface="+mn-cs"/>
                              </a:rPr>
                              <m:t>𝒕</m:t>
                            </m:r>
                          </m:sub>
                        </m:sSub>
                        <m:r>
                          <a:rPr lang="es-CO" sz="1000" b="1" i="1">
                            <a:solidFill>
                              <a:schemeClr val="tx1"/>
                            </a:solidFill>
                            <a:effectLst/>
                            <a:latin typeface="Cambria Math" panose="02040503050406030204" pitchFamily="18" charset="0"/>
                            <a:ea typeface="+mn-ea"/>
                            <a:cs typeface="+mn-cs"/>
                          </a:rPr>
                          <m:t>)</m:t>
                        </m:r>
                        <m:nary>
                          <m:naryPr>
                            <m:chr m:val="∑"/>
                            <m:supHide m:val="on"/>
                            <m:ctrlPr>
                              <a:rPr lang="es-CO" sz="1000" b="1" i="1">
                                <a:solidFill>
                                  <a:schemeClr val="tx1"/>
                                </a:solidFill>
                                <a:effectLst/>
                                <a:latin typeface="Cambria Math" panose="02040503050406030204" pitchFamily="18" charset="0"/>
                                <a:ea typeface="+mn-ea"/>
                                <a:cs typeface="+mn-cs"/>
                              </a:rPr>
                            </m:ctrlPr>
                          </m:naryPr>
                          <m:sub>
                            <m:r>
                              <m:rPr>
                                <m:brk m:alnAt="7"/>
                              </m:rPr>
                              <a:rPr lang="es-CO" sz="1000" b="1" i="1">
                                <a:solidFill>
                                  <a:schemeClr val="tx1"/>
                                </a:solidFill>
                                <a:effectLst/>
                                <a:latin typeface="Cambria Math" panose="02040503050406030204" pitchFamily="18" charset="0"/>
                                <a:ea typeface="+mn-ea"/>
                                <a:cs typeface="+mn-cs"/>
                              </a:rPr>
                              <m:t>𝒊</m:t>
                            </m:r>
                          </m:sub>
                          <m:sup/>
                          <m:e>
                            <m:d>
                              <m:dPr>
                                <m:ctrlPr>
                                  <a:rPr lang="es-CO" sz="1000" b="1" i="1">
                                    <a:solidFill>
                                      <a:schemeClr val="tx1"/>
                                    </a:solidFill>
                                    <a:effectLst/>
                                    <a:latin typeface="Cambria Math" panose="02040503050406030204" pitchFamily="18" charset="0"/>
                                    <a:ea typeface="+mn-ea"/>
                                    <a:cs typeface="+mn-cs"/>
                                  </a:rPr>
                                </m:ctrlPr>
                              </m:dPr>
                              <m:e>
                                <m:f>
                                  <m:fPr>
                                    <m:ctrlPr>
                                      <a:rPr lang="es-CO" sz="1000" b="1" i="1">
                                        <a:solidFill>
                                          <a:schemeClr val="tx1"/>
                                        </a:solidFill>
                                        <a:effectLst/>
                                        <a:latin typeface="Cambria Math" panose="02040503050406030204" pitchFamily="18" charset="0"/>
                                        <a:ea typeface="+mn-ea"/>
                                        <a:cs typeface="+mn-cs"/>
                                      </a:rPr>
                                    </m:ctrlPr>
                                  </m:fPr>
                                  <m:num>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𝑽𝒕</m:t>
                                    </m:r>
                                  </m:num>
                                  <m:den>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𝒙𝒊</m:t>
                                    </m:r>
                                  </m:den>
                                </m:f>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𝒙𝒊</m:t>
                                </m:r>
                                <m:r>
                                  <a:rPr lang="es-CO" sz="1000" b="1" i="1">
                                    <a:solidFill>
                                      <a:schemeClr val="tx1"/>
                                    </a:solidFill>
                                    <a:effectLst/>
                                    <a:latin typeface="Cambria Math" panose="02040503050406030204" pitchFamily="18" charset="0"/>
                                    <a:ea typeface="+mn-ea"/>
                                    <a:cs typeface="+mn-cs"/>
                                  </a:rPr>
                                  <m:t>)</m:t>
                                </m:r>
                              </m:e>
                            </m:d>
                          </m:e>
                        </m:nary>
                      </m:e>
                      <m:sup>
                        <m:r>
                          <a:rPr lang="es-CO" sz="1100" b="1" i="1">
                            <a:latin typeface="Cambria Math" panose="02040503050406030204" pitchFamily="18" charset="0"/>
                          </a:rPr>
                          <m:t>𝟐</m:t>
                        </m:r>
                      </m:sup>
                    </m:sSup>
                  </m:oMath>
                </m:oMathPara>
              </a14:m>
              <a:endParaRPr lang="es-CO" sz="1100" b="1"/>
            </a:p>
          </xdr:txBody>
        </xdr:sp>
      </mc:Choice>
      <mc:Fallback xmlns="">
        <xdr:sp macro="" textlink="">
          <xdr:nvSpPr>
            <xdr:cNvPr id="115" name="CuadroTexto 114"/>
            <xdr:cNvSpPr txBox="1"/>
          </xdr:nvSpPr>
          <xdr:spPr>
            <a:xfrm>
              <a:off x="10252581" y="34451685"/>
              <a:ext cx="1344704" cy="493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s-CO" sz="1100" b="1" i="0">
                  <a:latin typeface="Cambria Math" panose="02040503050406030204" pitchFamily="18" charset="0"/>
                </a:rPr>
                <a:t>〖</a:t>
              </a:r>
              <a:r>
                <a:rPr lang="es-CO" sz="1000" b="1" i="0">
                  <a:solidFill>
                    <a:schemeClr val="tx1"/>
                  </a:solidFill>
                  <a:effectLst/>
                  <a:latin typeface="Cambria Math" panose="02040503050406030204" pitchFamily="18" charset="0"/>
                  <a:ea typeface="+mn-ea"/>
                  <a:cs typeface="+mn-cs"/>
                </a:rPr>
                <a:t>𝒖^𝟐 (𝑽_𝒕)∑_𝒊▒(𝝏𝑽𝒕/𝝏𝒙𝒊(𝒙𝒊)) </a:t>
              </a:r>
              <a:r>
                <a:rPr lang="es-CO" sz="1100" b="1" i="0">
                  <a:solidFill>
                    <a:schemeClr val="tx1"/>
                  </a:solidFill>
                  <a:effectLst/>
                  <a:latin typeface="Cambria Math" panose="02040503050406030204" pitchFamily="18" charset="0"/>
                  <a:ea typeface="+mn-ea"/>
                  <a:cs typeface="+mn-cs"/>
                </a:rPr>
                <a:t>〗^</a:t>
              </a:r>
              <a:r>
                <a:rPr lang="es-CO" sz="1100" b="1" i="0">
                  <a:latin typeface="Cambria Math" panose="02040503050406030204" pitchFamily="18" charset="0"/>
                </a:rPr>
                <a:t>𝟐</a:t>
              </a:r>
              <a:endParaRPr lang="es-CO" sz="1100" b="1"/>
            </a:p>
          </xdr:txBody>
        </xdr:sp>
      </mc:Fallback>
    </mc:AlternateContent>
    <xdr:clientData/>
  </xdr:oneCellAnchor>
  <xdr:oneCellAnchor>
    <xdr:from>
      <xdr:col>16</xdr:col>
      <xdr:colOff>628650</xdr:colOff>
      <xdr:row>133</xdr:row>
      <xdr:rowOff>290512</xdr:rowOff>
    </xdr:from>
    <xdr:ext cx="65" cy="172227"/>
    <xdr:sp macro="" textlink="">
      <xdr:nvSpPr>
        <xdr:cNvPr id="116" name="CuadroTexto 115"/>
        <xdr:cNvSpPr txBox="1"/>
      </xdr:nvSpPr>
      <xdr:spPr>
        <a:xfrm>
          <a:off x="15215507" y="1623808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53686</xdr:colOff>
      <xdr:row>82</xdr:row>
      <xdr:rowOff>14720</xdr:rowOff>
    </xdr:from>
    <xdr:ext cx="155747" cy="172227"/>
    <mc:AlternateContent xmlns:mc="http://schemas.openxmlformats.org/markup-compatibility/2006" xmlns:a14="http://schemas.microsoft.com/office/drawing/2010/main">
      <mc:Choice Requires="a14">
        <xdr:sp macro="" textlink="">
          <xdr:nvSpPr>
            <xdr:cNvPr id="11" name="CuadroTexto 10"/>
            <xdr:cNvSpPr txBox="1"/>
          </xdr:nvSpPr>
          <xdr:spPr>
            <a:xfrm>
              <a:off x="971550" y="25870765"/>
              <a:ext cx="15574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𝑉</m:t>
                        </m:r>
                      </m:e>
                      <m:sub>
                        <m:r>
                          <a:rPr lang="es-CO" sz="1100" b="0" i="1">
                            <a:latin typeface="Cambria Math" panose="02040503050406030204" pitchFamily="18" charset="0"/>
                          </a:rPr>
                          <m:t>𝑜</m:t>
                        </m:r>
                      </m:sub>
                    </m:sSub>
                  </m:oMath>
                </m:oMathPara>
              </a14:m>
              <a:endParaRPr lang="es-CO" sz="1100"/>
            </a:p>
          </xdr:txBody>
        </xdr:sp>
      </mc:Choice>
      <mc:Fallback xmlns="">
        <xdr:sp macro="" textlink="">
          <xdr:nvSpPr>
            <xdr:cNvPr id="11" name="CuadroTexto 10"/>
            <xdr:cNvSpPr txBox="1"/>
          </xdr:nvSpPr>
          <xdr:spPr>
            <a:xfrm>
              <a:off x="971550" y="25870765"/>
              <a:ext cx="15574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0" i="0">
                  <a:latin typeface="Cambria Math" panose="02040503050406030204" pitchFamily="18" charset="0"/>
                </a:rPr>
                <a:t>𝑉_𝑜</a:t>
              </a:r>
              <a:endParaRPr lang="es-CO" sz="1100"/>
            </a:p>
          </xdr:txBody>
        </xdr:sp>
      </mc:Fallback>
    </mc:AlternateContent>
    <xdr:clientData/>
  </xdr:oneCellAnchor>
  <xdr:oneCellAnchor>
    <xdr:from>
      <xdr:col>1</xdr:col>
      <xdr:colOff>24245</xdr:colOff>
      <xdr:row>87</xdr:row>
      <xdr:rowOff>106506</xdr:rowOff>
    </xdr:from>
    <xdr:ext cx="322118" cy="300471"/>
    <mc:AlternateContent xmlns:mc="http://schemas.openxmlformats.org/markup-compatibility/2006" xmlns:a14="http://schemas.microsoft.com/office/drawing/2010/main">
      <mc:Choice Requires="a14">
        <xdr:sp macro="" textlink="">
          <xdr:nvSpPr>
            <xdr:cNvPr id="66" name="CuadroTexto 65"/>
            <xdr:cNvSpPr txBox="1"/>
          </xdr:nvSpPr>
          <xdr:spPr>
            <a:xfrm>
              <a:off x="942109" y="27547165"/>
              <a:ext cx="322118" cy="3004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𝑇</m:t>
                        </m:r>
                      </m:e>
                      <m:sub>
                        <m:r>
                          <a:rPr lang="es-CO" sz="1100" b="0" i="1">
                            <a:latin typeface="Cambria Math" panose="02040503050406030204" pitchFamily="18" charset="0"/>
                          </a:rPr>
                          <m:t>𝑅𝑉𝑃</m:t>
                        </m:r>
                      </m:sub>
                    </m:sSub>
                  </m:oMath>
                </m:oMathPara>
              </a14:m>
              <a:endParaRPr lang="es-CO" sz="1100"/>
            </a:p>
          </xdr:txBody>
        </xdr:sp>
      </mc:Choice>
      <mc:Fallback xmlns="">
        <xdr:sp macro="" textlink="">
          <xdr:nvSpPr>
            <xdr:cNvPr id="66" name="CuadroTexto 65"/>
            <xdr:cNvSpPr txBox="1"/>
          </xdr:nvSpPr>
          <xdr:spPr>
            <a:xfrm>
              <a:off x="942109" y="27547165"/>
              <a:ext cx="322118" cy="3004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Cambria Math" panose="02040503050406030204" pitchFamily="18" charset="0"/>
                </a:rPr>
                <a:t>𝑇_𝑅𝑉𝑃</a:t>
              </a:r>
              <a:endParaRPr lang="es-CO" sz="1100"/>
            </a:p>
          </xdr:txBody>
        </xdr:sp>
      </mc:Fallback>
    </mc:AlternateContent>
    <xdr:clientData/>
  </xdr:oneCellAnchor>
  <xdr:oneCellAnchor>
    <xdr:from>
      <xdr:col>1</xdr:col>
      <xdr:colOff>24245</xdr:colOff>
      <xdr:row>92</xdr:row>
      <xdr:rowOff>106506</xdr:rowOff>
    </xdr:from>
    <xdr:ext cx="322118" cy="300471"/>
    <mc:AlternateContent xmlns:mc="http://schemas.openxmlformats.org/markup-compatibility/2006" xmlns:a14="http://schemas.microsoft.com/office/drawing/2010/main">
      <mc:Choice Requires="a14">
        <xdr:sp macro="" textlink="">
          <xdr:nvSpPr>
            <xdr:cNvPr id="67" name="CuadroTexto 66"/>
            <xdr:cNvSpPr txBox="1"/>
          </xdr:nvSpPr>
          <xdr:spPr>
            <a:xfrm>
              <a:off x="942109" y="27547165"/>
              <a:ext cx="322118" cy="3004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𝑇</m:t>
                        </m:r>
                      </m:e>
                      <m:sub>
                        <m:r>
                          <a:rPr lang="es-CO" sz="1100" b="0" i="1">
                            <a:latin typeface="Cambria Math" panose="02040503050406030204" pitchFamily="18" charset="0"/>
                          </a:rPr>
                          <m:t>𝑅𝑉𝐶</m:t>
                        </m:r>
                      </m:sub>
                    </m:sSub>
                  </m:oMath>
                </m:oMathPara>
              </a14:m>
              <a:endParaRPr lang="es-CO" sz="1100"/>
            </a:p>
          </xdr:txBody>
        </xdr:sp>
      </mc:Choice>
      <mc:Fallback xmlns="">
        <xdr:sp macro="" textlink="">
          <xdr:nvSpPr>
            <xdr:cNvPr id="67" name="CuadroTexto 66"/>
            <xdr:cNvSpPr txBox="1"/>
          </xdr:nvSpPr>
          <xdr:spPr>
            <a:xfrm>
              <a:off x="942109" y="27547165"/>
              <a:ext cx="322118" cy="3004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Cambria Math" panose="02040503050406030204" pitchFamily="18" charset="0"/>
                </a:rPr>
                <a:t>𝑇_𝑅𝑉𝐶</a:t>
              </a:r>
              <a:endParaRPr lang="es-CO"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xdr:from>
      <xdr:col>0</xdr:col>
      <xdr:colOff>507423</xdr:colOff>
      <xdr:row>0</xdr:row>
      <xdr:rowOff>144635</xdr:rowOff>
    </xdr:from>
    <xdr:to>
      <xdr:col>2</xdr:col>
      <xdr:colOff>368444</xdr:colOff>
      <xdr:row>0</xdr:row>
      <xdr:rowOff>633347</xdr:rowOff>
    </xdr:to>
    <xdr:pic>
      <xdr:nvPicPr>
        <xdr:cNvPr id="2" name="Picture 50" descr="\\Abeltran\publico\Logo completo.gif"/>
        <xdr:cNvPicPr>
          <a:picLocks noChangeAspect="1" noChangeArrowheads="1"/>
        </xdr:cNvPicPr>
      </xdr:nvPicPr>
      <xdr:blipFill>
        <a:blip xmlns:r="http://schemas.openxmlformats.org/officeDocument/2006/relationships" r:embed="rId1" r:link="rId2" cstate="print"/>
        <a:srcRect/>
        <a:stretch>
          <a:fillRect/>
        </a:stretch>
      </xdr:blipFill>
      <xdr:spPr bwMode="auto">
        <a:xfrm>
          <a:off x="507423" y="144635"/>
          <a:ext cx="1696748" cy="488712"/>
        </a:xfrm>
        <a:prstGeom prst="rect">
          <a:avLst/>
        </a:prstGeom>
        <a:noFill/>
        <a:ln w="9525">
          <a:noFill/>
          <a:miter lim="800000"/>
          <a:headEnd/>
          <a:tailEnd/>
        </a:ln>
      </xdr:spPr>
    </xdr:pic>
    <xdr:clientData/>
  </xdr:twoCellAnchor>
  <xdr:oneCellAnchor>
    <xdr:from>
      <xdr:col>5</xdr:col>
      <xdr:colOff>180976</xdr:colOff>
      <xdr:row>27</xdr:row>
      <xdr:rowOff>37084</xdr:rowOff>
    </xdr:from>
    <xdr:ext cx="2343149" cy="401066"/>
    <mc:AlternateContent xmlns:mc="http://schemas.openxmlformats.org/markup-compatibility/2006" xmlns:a14="http://schemas.microsoft.com/office/drawing/2010/main">
      <mc:Choice Requires="a14">
        <xdr:sp macro="" textlink="">
          <xdr:nvSpPr>
            <xdr:cNvPr id="9" name="CuadroTexto 8"/>
            <xdr:cNvSpPr txBox="1"/>
          </xdr:nvSpPr>
          <xdr:spPr>
            <a:xfrm>
              <a:off x="4752976" y="7885684"/>
              <a:ext cx="2343149" cy="401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𝑫</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𝑽𝒎𝒊𝒏</m:t>
                        </m:r>
                      </m:den>
                    </m:f>
                    <m:r>
                      <a:rPr lang="es-CO" sz="1100" b="1" i="1">
                        <a:solidFill>
                          <a:schemeClr val="tx1"/>
                        </a:solidFill>
                        <a:effectLst/>
                        <a:latin typeface="Cambria Math" panose="02040503050406030204" pitchFamily="18" charset="0"/>
                        <a:ea typeface="+mn-ea"/>
                        <a:cs typeface="+mn-cs"/>
                      </a:rPr>
                      <m:t>=− </m:t>
                    </m:r>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𝟏</m:t>
                        </m:r>
                      </m:num>
                      <m:den>
                        <m:r>
                          <a:rPr lang="es-CO" sz="1100" b="1" i="1">
                            <a:solidFill>
                              <a:schemeClr val="tx1"/>
                            </a:solidFill>
                            <a:effectLst/>
                            <a:latin typeface="Cambria Math" panose="02040503050406030204" pitchFamily="18" charset="0"/>
                            <a:ea typeface="+mn-ea"/>
                            <a:cs typeface="+mn-cs"/>
                          </a:rPr>
                          <m:t>𝒏</m:t>
                        </m:r>
                      </m:den>
                    </m:f>
                  </m:oMath>
                </m:oMathPara>
              </a14:m>
              <a:endParaRPr lang="es-CO" sz="900" b="1" i="1">
                <a:latin typeface="Times New Roman" panose="02020603050405020304" pitchFamily="18" charset="0"/>
                <a:cs typeface="Times New Roman" panose="02020603050405020304" pitchFamily="18" charset="0"/>
              </a:endParaRPr>
            </a:p>
          </xdr:txBody>
        </xdr:sp>
      </mc:Choice>
      <mc:Fallback xmlns="">
        <xdr:sp macro="" textlink="">
          <xdr:nvSpPr>
            <xdr:cNvPr id="9" name="CuadroTexto 8"/>
            <xdr:cNvSpPr txBox="1"/>
          </xdr:nvSpPr>
          <xdr:spPr>
            <a:xfrm>
              <a:off x="4752976" y="7885684"/>
              <a:ext cx="2343149" cy="401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100" b="1" i="0">
                  <a:solidFill>
                    <a:schemeClr val="tx1"/>
                  </a:solidFill>
                  <a:effectLst/>
                  <a:latin typeface="+mn-lt"/>
                  <a:ea typeface="+mn-ea"/>
                  <a:cs typeface="+mn-cs"/>
                </a:rPr>
                <a:t>𝝏𝑫/𝝏𝑽𝒎</a:t>
              </a:r>
              <a:r>
                <a:rPr lang="es-CO" sz="1100" b="1" i="0">
                  <a:solidFill>
                    <a:schemeClr val="tx1"/>
                  </a:solidFill>
                  <a:effectLst/>
                  <a:latin typeface="Cambria Math" panose="02040503050406030204" pitchFamily="18" charset="0"/>
                  <a:ea typeface="+mn-ea"/>
                  <a:cs typeface="+mn-cs"/>
                </a:rPr>
                <a:t>𝒊𝒏</a:t>
              </a:r>
              <a:r>
                <a:rPr lang="es-CO" sz="1100" b="1" i="0">
                  <a:solidFill>
                    <a:schemeClr val="tx1"/>
                  </a:solidFill>
                  <a:effectLst/>
                  <a:latin typeface="+mn-lt"/>
                  <a:ea typeface="+mn-ea"/>
                  <a:cs typeface="+mn-cs"/>
                </a:rPr>
                <a:t>=</a:t>
              </a:r>
              <a:r>
                <a:rPr lang="es-CO" sz="1100" b="1" i="0">
                  <a:solidFill>
                    <a:schemeClr val="tx1"/>
                  </a:solidFill>
                  <a:effectLst/>
                  <a:latin typeface="Cambria Math" panose="02040503050406030204" pitchFamily="18" charset="0"/>
                  <a:ea typeface="+mn-ea"/>
                  <a:cs typeface="+mn-cs"/>
                </a:rPr>
                <a:t>−</a:t>
              </a:r>
              <a:r>
                <a:rPr lang="es-CO" sz="1100" b="1" i="0">
                  <a:solidFill>
                    <a:schemeClr val="tx1"/>
                  </a:solidFill>
                  <a:effectLst/>
                  <a:latin typeface="+mn-lt"/>
                  <a:ea typeface="+mn-ea"/>
                  <a:cs typeface="+mn-cs"/>
                </a:rPr>
                <a:t>  𝟏/𝒏</a:t>
              </a:r>
              <a:endParaRPr lang="es-CO" sz="9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5</xdr:col>
      <xdr:colOff>422406</xdr:colOff>
      <xdr:row>30</xdr:row>
      <xdr:rowOff>8282</xdr:rowOff>
    </xdr:from>
    <xdr:ext cx="1880159" cy="331305"/>
    <mc:AlternateContent xmlns:mc="http://schemas.openxmlformats.org/markup-compatibility/2006" xmlns:a14="http://schemas.microsoft.com/office/drawing/2010/main">
      <mc:Choice Requires="a14">
        <xdr:sp macro="" textlink="">
          <xdr:nvSpPr>
            <xdr:cNvPr id="10" name="CuadroTexto 9"/>
            <xdr:cNvSpPr txBox="1"/>
          </xdr:nvSpPr>
          <xdr:spPr>
            <a:xfrm>
              <a:off x="4977841" y="8357152"/>
              <a:ext cx="1880159" cy="331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Group"/>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𝑫</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Cambria Math" panose="02040503050406030204" pitchFamily="18" charset="0"/>
                            <a:cs typeface="+mn-cs"/>
                          </a:rPr>
                          <m:t>∆</m:t>
                        </m:r>
                        <m:r>
                          <a:rPr lang="es-CO" sz="1100" b="1" i="1">
                            <a:solidFill>
                              <a:schemeClr val="tx1"/>
                            </a:solidFill>
                            <a:effectLst/>
                            <a:latin typeface="Cambria Math" panose="02040503050406030204" pitchFamily="18" charset="0"/>
                            <a:ea typeface="+mn-ea"/>
                            <a:cs typeface="+mn-cs"/>
                          </a:rPr>
                          <m:t>𝑽𝒎𝒂𝒙𝒍𝒆𝒄</m:t>
                        </m:r>
                      </m:den>
                    </m:f>
                    <m:r>
                      <a:rPr lang="es-CO" sz="1100" b="1" i="1">
                        <a:solidFill>
                          <a:schemeClr val="tx1"/>
                        </a:solidFill>
                        <a:effectLst/>
                        <a:latin typeface="Cambria Math" panose="02040503050406030204" pitchFamily="18" charset="0"/>
                        <a:ea typeface="+mn-ea"/>
                        <a:cs typeface="+mn-cs"/>
                      </a:rPr>
                      <m:t>= </m:t>
                    </m:r>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𝟏</m:t>
                        </m:r>
                      </m:num>
                      <m:den>
                        <m:r>
                          <a:rPr lang="es-CO" sz="1100" b="1" i="1">
                            <a:solidFill>
                              <a:schemeClr val="tx1"/>
                            </a:solidFill>
                            <a:effectLst/>
                            <a:latin typeface="Cambria Math" panose="02040503050406030204" pitchFamily="18" charset="0"/>
                            <a:ea typeface="+mn-ea"/>
                            <a:cs typeface="+mn-cs"/>
                          </a:rPr>
                          <m:t>𝒏</m:t>
                        </m:r>
                      </m:den>
                    </m:f>
                  </m:oMath>
                </m:oMathPara>
              </a14:m>
              <a:endParaRPr lang="es-CO" sz="900" b="1" i="1">
                <a:latin typeface="Times New Roman" panose="02020603050405020304" pitchFamily="18" charset="0"/>
                <a:cs typeface="Times New Roman" panose="02020603050405020304" pitchFamily="18" charset="0"/>
              </a:endParaRPr>
            </a:p>
          </xdr:txBody>
        </xdr:sp>
      </mc:Choice>
      <mc:Fallback xmlns="">
        <xdr:sp macro="" textlink="">
          <xdr:nvSpPr>
            <xdr:cNvPr id="10" name="CuadroTexto 9"/>
            <xdr:cNvSpPr txBox="1"/>
          </xdr:nvSpPr>
          <xdr:spPr>
            <a:xfrm>
              <a:off x="4977841" y="8357152"/>
              <a:ext cx="1880159" cy="331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r>
                <a:rPr lang="es-CO" sz="1100" b="1" i="0">
                  <a:solidFill>
                    <a:schemeClr val="tx1"/>
                  </a:solidFill>
                  <a:effectLst/>
                  <a:latin typeface="+mn-lt"/>
                  <a:ea typeface="+mn-ea"/>
                  <a:cs typeface="+mn-cs"/>
                </a:rPr>
                <a:t>𝝏𝑫/𝝏</a:t>
              </a:r>
              <a:r>
                <a:rPr lang="es-CO" sz="1100" b="1" i="0">
                  <a:solidFill>
                    <a:schemeClr val="tx1"/>
                  </a:solidFill>
                  <a:effectLst/>
                  <a:latin typeface="Cambria Math" panose="02040503050406030204" pitchFamily="18" charset="0"/>
                  <a:ea typeface="Cambria Math" panose="02040503050406030204" pitchFamily="18" charset="0"/>
                  <a:cs typeface="+mn-cs"/>
                </a:rPr>
                <a:t>∆</a:t>
              </a:r>
              <a:r>
                <a:rPr lang="es-CO" sz="1100" b="1" i="0">
                  <a:solidFill>
                    <a:schemeClr val="tx1"/>
                  </a:solidFill>
                  <a:effectLst/>
                  <a:latin typeface="+mn-lt"/>
                  <a:ea typeface="+mn-ea"/>
                  <a:cs typeface="+mn-cs"/>
                </a:rPr>
                <a:t>𝑽𝒎𝒂𝒙</a:t>
              </a:r>
              <a:r>
                <a:rPr lang="es-CO" sz="1100" b="1" i="0">
                  <a:solidFill>
                    <a:schemeClr val="tx1"/>
                  </a:solidFill>
                  <a:effectLst/>
                  <a:latin typeface="Cambria Math" panose="02040503050406030204" pitchFamily="18" charset="0"/>
                  <a:ea typeface="+mn-ea"/>
                  <a:cs typeface="+mn-cs"/>
                </a:rPr>
                <a:t>𝒍𝒆𝒄</a:t>
              </a:r>
              <a:r>
                <a:rPr lang="es-CO" sz="1100" b="1" i="0">
                  <a:solidFill>
                    <a:schemeClr val="tx1"/>
                  </a:solidFill>
                  <a:effectLst/>
                  <a:latin typeface="+mn-lt"/>
                  <a:ea typeface="+mn-ea"/>
                  <a:cs typeface="+mn-cs"/>
                </a:rPr>
                <a:t>=  𝟏/𝒏</a:t>
              </a:r>
              <a:endParaRPr lang="es-CO" sz="9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5</xdr:col>
      <xdr:colOff>373865</xdr:colOff>
      <xdr:row>31</xdr:row>
      <xdr:rowOff>46250</xdr:rowOff>
    </xdr:from>
    <xdr:ext cx="1920794" cy="395793"/>
    <mc:AlternateContent xmlns:mc="http://schemas.openxmlformats.org/markup-compatibility/2006" xmlns:a14="http://schemas.microsoft.com/office/drawing/2010/main">
      <mc:Choice Requires="a14">
        <xdr:sp macro="" textlink="">
          <xdr:nvSpPr>
            <xdr:cNvPr id="15" name="CuadroTexto 14"/>
            <xdr:cNvSpPr txBox="1"/>
          </xdr:nvSpPr>
          <xdr:spPr>
            <a:xfrm>
              <a:off x="4963183" y="10956705"/>
              <a:ext cx="1920794"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𝑫</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Cambria Math" panose="02040503050406030204" pitchFamily="18" charset="0"/>
                            <a:cs typeface="+mn-cs"/>
                          </a:rPr>
                          <m:t>∆</m:t>
                        </m:r>
                        <m:r>
                          <a:rPr lang="es-CO" sz="1100" b="1" i="1">
                            <a:solidFill>
                              <a:schemeClr val="tx1"/>
                            </a:solidFill>
                            <a:effectLst/>
                            <a:latin typeface="Cambria Math" panose="02040503050406030204" pitchFamily="18" charset="0"/>
                            <a:ea typeface="+mn-ea"/>
                            <a:cs typeface="+mn-cs"/>
                          </a:rPr>
                          <m:t>𝑽𝒎𝒊𝒏𝒍𝒆𝒄</m:t>
                        </m:r>
                      </m:den>
                    </m:f>
                    <m:r>
                      <a:rPr lang="es-CO" sz="1100" b="1" i="1">
                        <a:solidFill>
                          <a:schemeClr val="tx1"/>
                        </a:solidFill>
                        <a:effectLst/>
                        <a:latin typeface="Cambria Math" panose="02040503050406030204" pitchFamily="18" charset="0"/>
                        <a:ea typeface="+mn-ea"/>
                        <a:cs typeface="+mn-cs"/>
                      </a:rPr>
                      <m:t>= </m:t>
                    </m:r>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𝟏</m:t>
                        </m:r>
                      </m:num>
                      <m:den>
                        <m:r>
                          <a:rPr lang="es-CO" sz="1100" b="1" i="1">
                            <a:solidFill>
                              <a:schemeClr val="tx1"/>
                            </a:solidFill>
                            <a:effectLst/>
                            <a:latin typeface="Cambria Math" panose="02040503050406030204" pitchFamily="18" charset="0"/>
                            <a:ea typeface="+mn-ea"/>
                            <a:cs typeface="+mn-cs"/>
                          </a:rPr>
                          <m:t>𝒏</m:t>
                        </m:r>
                      </m:den>
                    </m:f>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15" name="CuadroTexto 14"/>
            <xdr:cNvSpPr txBox="1"/>
          </xdr:nvSpPr>
          <xdr:spPr>
            <a:xfrm>
              <a:off x="4963183" y="10956705"/>
              <a:ext cx="1920794"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100" b="1" i="0">
                  <a:solidFill>
                    <a:schemeClr val="tx1"/>
                  </a:solidFill>
                  <a:effectLst/>
                  <a:latin typeface="+mn-lt"/>
                  <a:ea typeface="+mn-ea"/>
                  <a:cs typeface="+mn-cs"/>
                </a:rPr>
                <a:t>𝝏𝑫/𝝏</a:t>
              </a:r>
              <a:r>
                <a:rPr lang="es-CO" sz="1100" b="1" i="0">
                  <a:solidFill>
                    <a:schemeClr val="tx1"/>
                  </a:solidFill>
                  <a:effectLst/>
                  <a:latin typeface="Cambria Math" panose="02040503050406030204" pitchFamily="18" charset="0"/>
                  <a:ea typeface="Cambria Math" panose="02040503050406030204" pitchFamily="18" charset="0"/>
                  <a:cs typeface="+mn-cs"/>
                </a:rPr>
                <a:t>∆</a:t>
              </a:r>
              <a:r>
                <a:rPr lang="es-CO" sz="1100" b="1" i="0">
                  <a:solidFill>
                    <a:schemeClr val="tx1"/>
                  </a:solidFill>
                  <a:effectLst/>
                  <a:latin typeface="+mn-lt"/>
                  <a:ea typeface="+mn-ea"/>
                  <a:cs typeface="+mn-cs"/>
                </a:rPr>
                <a:t>𝑽𝒎</a:t>
              </a:r>
              <a:r>
                <a:rPr lang="es-CO" sz="1100" b="1" i="0">
                  <a:solidFill>
                    <a:schemeClr val="tx1"/>
                  </a:solidFill>
                  <a:effectLst/>
                  <a:latin typeface="Cambria Math" panose="02040503050406030204" pitchFamily="18" charset="0"/>
                  <a:ea typeface="+mn-ea"/>
                  <a:cs typeface="+mn-cs"/>
                </a:rPr>
                <a:t>𝒊𝒏𝒍𝒆𝒄</a:t>
              </a:r>
              <a:r>
                <a:rPr lang="es-CO" sz="1100" b="1" i="0">
                  <a:solidFill>
                    <a:schemeClr val="tx1"/>
                  </a:solidFill>
                  <a:effectLst/>
                  <a:latin typeface="+mn-lt"/>
                  <a:ea typeface="+mn-ea"/>
                  <a:cs typeface="+mn-cs"/>
                </a:rPr>
                <a:t>=  𝟏/𝒏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5</xdr:col>
      <xdr:colOff>754484</xdr:colOff>
      <xdr:row>34</xdr:row>
      <xdr:rowOff>351506</xdr:rowOff>
    </xdr:from>
    <xdr:ext cx="1111805" cy="392205"/>
    <mc:AlternateContent xmlns:mc="http://schemas.openxmlformats.org/markup-compatibility/2006" xmlns:a14="http://schemas.microsoft.com/office/drawing/2010/main">
      <mc:Choice Requires="a14">
        <xdr:sp macro="" textlink="">
          <xdr:nvSpPr>
            <xdr:cNvPr id="16" name="CuadroTexto 15"/>
            <xdr:cNvSpPr txBox="1"/>
          </xdr:nvSpPr>
          <xdr:spPr>
            <a:xfrm>
              <a:off x="5343802" y="11764188"/>
              <a:ext cx="1111805" cy="392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𝑫</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𝑽𝑫𝒎𝒆𝒕𝒐</m:t>
                        </m:r>
                      </m:den>
                    </m:f>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𝟏</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16" name="CuadroTexto 15"/>
            <xdr:cNvSpPr txBox="1"/>
          </xdr:nvSpPr>
          <xdr:spPr>
            <a:xfrm>
              <a:off x="5343802" y="11764188"/>
              <a:ext cx="1111805" cy="392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100" b="1" i="0">
                  <a:solidFill>
                    <a:schemeClr val="tx1"/>
                  </a:solidFill>
                  <a:effectLst/>
                  <a:latin typeface="+mn-lt"/>
                  <a:ea typeface="+mn-ea"/>
                  <a:cs typeface="+mn-cs"/>
                </a:rPr>
                <a:t>𝝏𝑫/𝝏𝑽</a:t>
              </a:r>
              <a:r>
                <a:rPr lang="es-CO" sz="1100" b="1" i="0">
                  <a:solidFill>
                    <a:schemeClr val="tx1"/>
                  </a:solidFill>
                  <a:effectLst/>
                  <a:latin typeface="Cambria Math" panose="02040503050406030204" pitchFamily="18" charset="0"/>
                  <a:ea typeface="+mn-ea"/>
                  <a:cs typeface="+mn-cs"/>
                </a:rPr>
                <a:t>𝑫</a:t>
              </a:r>
              <a:r>
                <a:rPr lang="es-CO" sz="1100" b="1" i="0">
                  <a:solidFill>
                    <a:schemeClr val="tx1"/>
                  </a:solidFill>
                  <a:effectLst/>
                  <a:latin typeface="+mn-lt"/>
                  <a:ea typeface="+mn-ea"/>
                  <a:cs typeface="+mn-cs"/>
                </a:rPr>
                <a:t>𝒎</a:t>
              </a:r>
              <a:r>
                <a:rPr lang="es-CO" sz="1100" b="1" i="0">
                  <a:solidFill>
                    <a:schemeClr val="tx1"/>
                  </a:solidFill>
                  <a:effectLst/>
                  <a:latin typeface="Cambria Math" panose="02040503050406030204" pitchFamily="18" charset="0"/>
                  <a:ea typeface="+mn-ea"/>
                  <a:cs typeface="+mn-cs"/>
                </a:rPr>
                <a:t>𝒆𝒕𝒐=𝟏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5</xdr:col>
      <xdr:colOff>434687</xdr:colOff>
      <xdr:row>25</xdr:row>
      <xdr:rowOff>365414</xdr:rowOff>
    </xdr:from>
    <xdr:ext cx="1842654" cy="353291"/>
    <mc:AlternateContent xmlns:mc="http://schemas.openxmlformats.org/markup-compatibility/2006" xmlns:a14="http://schemas.microsoft.com/office/drawing/2010/main">
      <mc:Choice Requires="a14">
        <xdr:sp macro="" textlink="">
          <xdr:nvSpPr>
            <xdr:cNvPr id="25" name="CuadroTexto 24"/>
            <xdr:cNvSpPr txBox="1"/>
          </xdr:nvSpPr>
          <xdr:spPr>
            <a:xfrm>
              <a:off x="5024005" y="9630641"/>
              <a:ext cx="1842654" cy="3532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𝑫</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𝑽𝒎𝒂𝒙</m:t>
                        </m:r>
                      </m:den>
                    </m:f>
                    <m:r>
                      <a:rPr lang="es-CO" sz="1100" b="1" i="1">
                        <a:solidFill>
                          <a:schemeClr val="tx1"/>
                        </a:solidFill>
                        <a:effectLst/>
                        <a:latin typeface="Cambria Math" panose="02040503050406030204" pitchFamily="18" charset="0"/>
                        <a:ea typeface="+mn-ea"/>
                        <a:cs typeface="+mn-cs"/>
                      </a:rPr>
                      <m:t>= </m:t>
                    </m:r>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𝟏</m:t>
                        </m:r>
                      </m:num>
                      <m:den>
                        <m:r>
                          <a:rPr lang="es-CO" sz="1100" b="1" i="1">
                            <a:solidFill>
                              <a:schemeClr val="tx1"/>
                            </a:solidFill>
                            <a:effectLst/>
                            <a:latin typeface="Cambria Math" panose="02040503050406030204" pitchFamily="18" charset="0"/>
                            <a:ea typeface="+mn-ea"/>
                            <a:cs typeface="+mn-cs"/>
                          </a:rPr>
                          <m:t>𝒏</m:t>
                        </m:r>
                      </m:den>
                    </m:f>
                  </m:oMath>
                </m:oMathPara>
              </a14:m>
              <a:endParaRPr lang="es-CO" sz="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s-CO" sz="800" b="1"/>
            </a:p>
          </xdr:txBody>
        </xdr:sp>
      </mc:Choice>
      <mc:Fallback xmlns="">
        <xdr:sp macro="" textlink="">
          <xdr:nvSpPr>
            <xdr:cNvPr id="25" name="CuadroTexto 24"/>
            <xdr:cNvSpPr txBox="1"/>
          </xdr:nvSpPr>
          <xdr:spPr>
            <a:xfrm>
              <a:off x="5024005" y="9630641"/>
              <a:ext cx="1842654" cy="3532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100" b="1" i="0">
                  <a:solidFill>
                    <a:schemeClr val="tx1"/>
                  </a:solidFill>
                  <a:effectLst/>
                  <a:latin typeface="+mn-lt"/>
                  <a:ea typeface="+mn-ea"/>
                  <a:cs typeface="+mn-cs"/>
                </a:rPr>
                <a:t>𝝏</a:t>
              </a:r>
              <a:r>
                <a:rPr lang="es-CO" sz="1100" b="1" i="0">
                  <a:solidFill>
                    <a:schemeClr val="tx1"/>
                  </a:solidFill>
                  <a:effectLst/>
                  <a:latin typeface="Cambria Math" panose="02040503050406030204" pitchFamily="18" charset="0"/>
                  <a:ea typeface="+mn-ea"/>
                  <a:cs typeface="+mn-cs"/>
                </a:rPr>
                <a:t>𝑫</a:t>
              </a:r>
              <a:r>
                <a:rPr lang="es-CO" sz="1100" b="1" i="0">
                  <a:solidFill>
                    <a:schemeClr val="tx1"/>
                  </a:solidFill>
                  <a:effectLst/>
                  <a:latin typeface="+mn-lt"/>
                  <a:ea typeface="+mn-ea"/>
                  <a:cs typeface="+mn-cs"/>
                </a:rPr>
                <a:t>/𝝏𝑽</a:t>
              </a:r>
              <a:r>
                <a:rPr lang="es-CO" sz="1100" b="1" i="0">
                  <a:solidFill>
                    <a:schemeClr val="tx1"/>
                  </a:solidFill>
                  <a:effectLst/>
                  <a:latin typeface="Cambria Math" panose="02040503050406030204" pitchFamily="18" charset="0"/>
                  <a:ea typeface="+mn-ea"/>
                  <a:cs typeface="+mn-cs"/>
                </a:rPr>
                <a:t>𝒎𝒂𝒙</a:t>
              </a:r>
              <a:r>
                <a:rPr lang="es-CO" sz="1100" b="1" i="0">
                  <a:solidFill>
                    <a:schemeClr val="tx1"/>
                  </a:solidFill>
                  <a:effectLst/>
                  <a:latin typeface="+mn-lt"/>
                  <a:ea typeface="+mn-ea"/>
                  <a:cs typeface="+mn-cs"/>
                </a:rPr>
                <a:t>= </a:t>
              </a:r>
              <a:r>
                <a:rPr lang="es-CO" sz="1100" b="1" i="0">
                  <a:solidFill>
                    <a:schemeClr val="tx1"/>
                  </a:solidFill>
                  <a:effectLst/>
                  <a:latin typeface="Cambria Math" panose="02040503050406030204" pitchFamily="18" charset="0"/>
                  <a:ea typeface="+mn-ea"/>
                  <a:cs typeface="+mn-cs"/>
                </a:rPr>
                <a:t> 𝟏/𝒏</a:t>
              </a:r>
              <a:endParaRPr lang="es-CO" sz="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s-CO" sz="800" b="1"/>
            </a:p>
          </xdr:txBody>
        </xdr:sp>
      </mc:Fallback>
    </mc:AlternateContent>
    <xdr:clientData/>
  </xdr:oneCellAnchor>
  <xdr:oneCellAnchor>
    <xdr:from>
      <xdr:col>5</xdr:col>
      <xdr:colOff>772183</xdr:colOff>
      <xdr:row>33</xdr:row>
      <xdr:rowOff>9883</xdr:rowOff>
    </xdr:from>
    <xdr:ext cx="1115500" cy="395793"/>
    <mc:AlternateContent xmlns:mc="http://schemas.openxmlformats.org/markup-compatibility/2006" xmlns:a14="http://schemas.microsoft.com/office/drawing/2010/main">
      <mc:Choice Requires="a14">
        <xdr:sp macro="" textlink="">
          <xdr:nvSpPr>
            <xdr:cNvPr id="32" name="CuadroTexto 31"/>
            <xdr:cNvSpPr txBox="1"/>
          </xdr:nvSpPr>
          <xdr:spPr>
            <a:xfrm>
              <a:off x="5361501" y="11361951"/>
              <a:ext cx="1115500"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𝑫</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𝑽𝑫</m:t>
                        </m:r>
                        <m:r>
                          <a:rPr lang="es-CO" sz="1100" b="1" i="1">
                            <a:solidFill>
                              <a:schemeClr val="tx1"/>
                            </a:solidFill>
                            <a:effectLst/>
                            <a:latin typeface="Cambria Math" panose="02040503050406030204" pitchFamily="18" charset="0"/>
                            <a:ea typeface="+mn-ea"/>
                            <a:cs typeface="+mn-cs"/>
                          </a:rPr>
                          <m:t> </m:t>
                        </m:r>
                        <m:r>
                          <a:rPr lang="es-CO" sz="1100" b="1" i="1">
                            <a:solidFill>
                              <a:schemeClr val="tx1"/>
                            </a:solidFill>
                            <a:effectLst/>
                            <a:latin typeface="Cambria Math" panose="02040503050406030204" pitchFamily="18" charset="0"/>
                            <a:ea typeface="+mn-ea"/>
                            <a:cs typeface="+mn-cs"/>
                          </a:rPr>
                          <m:t>𝒊𝒏𝒉𝒐</m:t>
                        </m:r>
                      </m:den>
                    </m:f>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𝟏</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32" name="CuadroTexto 31"/>
            <xdr:cNvSpPr txBox="1"/>
          </xdr:nvSpPr>
          <xdr:spPr>
            <a:xfrm>
              <a:off x="5361501" y="11361951"/>
              <a:ext cx="1115500"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100" b="1" i="0">
                  <a:solidFill>
                    <a:schemeClr val="tx1"/>
                  </a:solidFill>
                  <a:effectLst/>
                  <a:latin typeface="+mn-lt"/>
                  <a:ea typeface="+mn-ea"/>
                  <a:cs typeface="+mn-cs"/>
                </a:rPr>
                <a:t>𝝏𝑫/(𝝏𝑽</a:t>
              </a:r>
              <a:r>
                <a:rPr lang="es-CO" sz="1100" b="1" i="0">
                  <a:solidFill>
                    <a:schemeClr val="tx1"/>
                  </a:solidFill>
                  <a:effectLst/>
                  <a:latin typeface="Cambria Math" panose="02040503050406030204" pitchFamily="18" charset="0"/>
                  <a:ea typeface="+mn-ea"/>
                  <a:cs typeface="+mn-cs"/>
                </a:rPr>
                <a:t>𝑫 𝒊𝒏𝒉𝒐</a:t>
              </a:r>
              <a:r>
                <a:rPr lang="es-CO" sz="1100" b="1" i="0">
                  <a:solidFill>
                    <a:schemeClr val="tx1"/>
                  </a:solidFill>
                  <a:effectLst/>
                  <a:latin typeface="+mn-lt"/>
                  <a:ea typeface="+mn-ea"/>
                  <a:cs typeface="+mn-cs"/>
                </a:rPr>
                <a:t>)=</a:t>
              </a:r>
              <a:r>
                <a:rPr lang="es-CO" sz="1100" b="1" i="0">
                  <a:solidFill>
                    <a:schemeClr val="tx1"/>
                  </a:solidFill>
                  <a:effectLst/>
                  <a:latin typeface="Cambria Math" panose="02040503050406030204" pitchFamily="18" charset="0"/>
                  <a:ea typeface="+mn-ea"/>
                  <a:cs typeface="+mn-cs"/>
                </a:rPr>
                <a:t>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14</xdr:col>
      <xdr:colOff>183089</xdr:colOff>
      <xdr:row>15</xdr:row>
      <xdr:rowOff>54808</xdr:rowOff>
    </xdr:from>
    <xdr:ext cx="485775" cy="271764"/>
    <mc:AlternateContent xmlns:mc="http://schemas.openxmlformats.org/markup-compatibility/2006" xmlns:a14="http://schemas.microsoft.com/office/drawing/2010/main">
      <mc:Choice Requires="a14">
        <xdr:sp macro="" textlink="">
          <xdr:nvSpPr>
            <xdr:cNvPr id="35" name="CuadroTexto 34"/>
            <xdr:cNvSpPr txBox="1"/>
          </xdr:nvSpPr>
          <xdr:spPr>
            <a:xfrm>
              <a:off x="12984689" y="5503108"/>
              <a:ext cx="485775" cy="271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600" b="0" i="1">
                        <a:solidFill>
                          <a:schemeClr val="bg1"/>
                        </a:solidFill>
                        <a:latin typeface="Cambria Math" panose="02040503050406030204" pitchFamily="18" charset="0"/>
                      </a:rPr>
                      <m:t>𝑢</m:t>
                    </m:r>
                    <m:r>
                      <a:rPr lang="es-CO" sz="1600" b="0" i="1">
                        <a:solidFill>
                          <a:schemeClr val="bg1"/>
                        </a:solidFill>
                        <a:latin typeface="Cambria Math" panose="02040503050406030204" pitchFamily="18" charset="0"/>
                      </a:rPr>
                      <m:t> </m:t>
                    </m:r>
                    <m:r>
                      <a:rPr lang="es-CO" sz="1600" b="0" i="1">
                        <a:solidFill>
                          <a:schemeClr val="bg1"/>
                        </a:solidFill>
                        <a:latin typeface="Cambria Math" panose="02040503050406030204" pitchFamily="18" charset="0"/>
                      </a:rPr>
                      <m:t>𝐴</m:t>
                    </m:r>
                  </m:oMath>
                </m:oMathPara>
              </a14:m>
              <a:endParaRPr lang="es-CO" sz="1100">
                <a:solidFill>
                  <a:schemeClr val="bg1"/>
                </a:solidFill>
              </a:endParaRPr>
            </a:p>
          </xdr:txBody>
        </xdr:sp>
      </mc:Choice>
      <mc:Fallback xmlns="">
        <xdr:sp macro="" textlink="">
          <xdr:nvSpPr>
            <xdr:cNvPr id="35" name="CuadroTexto 34"/>
            <xdr:cNvSpPr txBox="1"/>
          </xdr:nvSpPr>
          <xdr:spPr>
            <a:xfrm>
              <a:off x="12984689" y="5503108"/>
              <a:ext cx="485775" cy="271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600" b="0" i="0">
                  <a:solidFill>
                    <a:schemeClr val="bg1"/>
                  </a:solidFill>
                  <a:latin typeface="Cambria Math" panose="02040503050406030204" pitchFamily="18" charset="0"/>
                </a:rPr>
                <a:t>𝑢 𝐴</a:t>
              </a:r>
              <a:endParaRPr lang="es-CO" sz="1100">
                <a:solidFill>
                  <a:schemeClr val="bg1"/>
                </a:solidFill>
              </a:endParaRPr>
            </a:p>
          </xdr:txBody>
        </xdr:sp>
      </mc:Fallback>
    </mc:AlternateContent>
    <xdr:clientData/>
  </xdr:oneCellAnchor>
  <xdr:oneCellAnchor>
    <xdr:from>
      <xdr:col>7</xdr:col>
      <xdr:colOff>351066</xdr:colOff>
      <xdr:row>8</xdr:row>
      <xdr:rowOff>232683</xdr:rowOff>
    </xdr:from>
    <xdr:ext cx="1690006" cy="670889"/>
    <mc:AlternateContent xmlns:mc="http://schemas.openxmlformats.org/markup-compatibility/2006" xmlns:a14="http://schemas.microsoft.com/office/drawing/2010/main">
      <mc:Choice Requires="a14">
        <xdr:sp macro="" textlink="">
          <xdr:nvSpPr>
            <xdr:cNvPr id="3" name="CuadroTexto 2"/>
            <xdr:cNvSpPr txBox="1"/>
          </xdr:nvSpPr>
          <xdr:spPr>
            <a:xfrm>
              <a:off x="6732816" y="3008540"/>
              <a:ext cx="1690006" cy="670889"/>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3000" b="1" i="1" baseline="0">
                  <a:solidFill>
                    <a:schemeClr val="bg1"/>
                  </a:solidFill>
                </a:rPr>
                <a:t>m = </a:t>
              </a:r>
              <a14:m>
                <m:oMath xmlns:m="http://schemas.openxmlformats.org/officeDocument/2006/math">
                  <m:f>
                    <m:fPr>
                      <m:ctrlPr>
                        <a:rPr lang="es-CO" sz="3000" b="1" i="1">
                          <a:solidFill>
                            <a:schemeClr val="bg1"/>
                          </a:solidFill>
                          <a:latin typeface="Cambria Math" panose="02040503050406030204" pitchFamily="18" charset="0"/>
                        </a:rPr>
                      </m:ctrlPr>
                    </m:fPr>
                    <m:num>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𝒚</m:t>
                          </m:r>
                        </m:e>
                        <m:sub>
                          <m:r>
                            <a:rPr lang="es-CO" sz="3000" b="1" i="1">
                              <a:solidFill>
                                <a:schemeClr val="bg1"/>
                              </a:solidFill>
                              <a:latin typeface="Cambria Math" panose="02040503050406030204" pitchFamily="18" charset="0"/>
                            </a:rPr>
                            <m:t>𝟐</m:t>
                          </m:r>
                        </m:sub>
                      </m:sSub>
                      <m:r>
                        <a:rPr lang="es-CO" sz="3000" b="1" i="1">
                          <a:solidFill>
                            <a:schemeClr val="bg1"/>
                          </a:solidFill>
                          <a:latin typeface="Cambria Math" panose="02040503050406030204" pitchFamily="18" charset="0"/>
                        </a:rPr>
                        <m:t> − </m:t>
                      </m:r>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𝒚</m:t>
                          </m:r>
                        </m:e>
                        <m:sub>
                          <m:r>
                            <a:rPr lang="es-CO" sz="3000" b="1" i="1">
                              <a:solidFill>
                                <a:schemeClr val="bg1"/>
                              </a:solidFill>
                              <a:latin typeface="Cambria Math" panose="02040503050406030204" pitchFamily="18" charset="0"/>
                            </a:rPr>
                            <m:t>𝟏</m:t>
                          </m:r>
                        </m:sub>
                      </m:sSub>
                    </m:num>
                    <m:den>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𝒙</m:t>
                          </m:r>
                        </m:e>
                        <m:sub>
                          <m:r>
                            <a:rPr lang="es-CO" sz="3000" b="1" i="1">
                              <a:solidFill>
                                <a:schemeClr val="bg1"/>
                              </a:solidFill>
                              <a:latin typeface="Cambria Math" panose="02040503050406030204" pitchFamily="18" charset="0"/>
                            </a:rPr>
                            <m:t>𝟐</m:t>
                          </m:r>
                        </m:sub>
                      </m:sSub>
                      <m:r>
                        <a:rPr lang="es-CO" sz="3000" b="1" i="1">
                          <a:solidFill>
                            <a:schemeClr val="bg1"/>
                          </a:solidFill>
                          <a:latin typeface="Cambria Math" panose="02040503050406030204" pitchFamily="18" charset="0"/>
                        </a:rPr>
                        <m:t> − </m:t>
                      </m:r>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𝒙</m:t>
                          </m:r>
                        </m:e>
                        <m:sub>
                          <m:r>
                            <a:rPr lang="es-CO" sz="3000" b="1" i="1">
                              <a:solidFill>
                                <a:schemeClr val="bg1"/>
                              </a:solidFill>
                              <a:latin typeface="Cambria Math" panose="02040503050406030204" pitchFamily="18" charset="0"/>
                            </a:rPr>
                            <m:t>𝟏</m:t>
                          </m:r>
                        </m:sub>
                      </m:sSub>
                    </m:den>
                  </m:f>
                </m:oMath>
              </a14:m>
              <a:endParaRPr lang="es-CO" sz="3000" b="1" i="1"/>
            </a:p>
          </xdr:txBody>
        </xdr:sp>
      </mc:Choice>
      <mc:Fallback xmlns="">
        <xdr:sp macro="" textlink="">
          <xdr:nvSpPr>
            <xdr:cNvPr id="3" name="CuadroTexto 2"/>
            <xdr:cNvSpPr txBox="1"/>
          </xdr:nvSpPr>
          <xdr:spPr>
            <a:xfrm>
              <a:off x="6732816" y="3008540"/>
              <a:ext cx="1690006" cy="670889"/>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3000" b="1" i="1" baseline="0">
                  <a:solidFill>
                    <a:schemeClr val="bg1"/>
                  </a:solidFill>
                </a:rPr>
                <a:t>m = </a:t>
              </a:r>
              <a:r>
                <a:rPr lang="es-CO" sz="3000" b="1" i="0">
                  <a:solidFill>
                    <a:schemeClr val="bg1"/>
                  </a:solidFill>
                  <a:latin typeface="Cambria Math" panose="02040503050406030204" pitchFamily="18" charset="0"/>
                </a:rPr>
                <a:t>(𝒚_𝟐  − 𝒚_𝟏)/(𝒙_𝟐  − 𝒙_𝟏 )</a:t>
              </a:r>
              <a:endParaRPr lang="es-CO" sz="3000" b="1" i="1"/>
            </a:p>
          </xdr:txBody>
        </xdr:sp>
      </mc:Fallback>
    </mc:AlternateContent>
    <xdr:clientData/>
  </xdr:oneCellAnchor>
  <xdr:oneCellAnchor>
    <xdr:from>
      <xdr:col>6</xdr:col>
      <xdr:colOff>692610</xdr:colOff>
      <xdr:row>7</xdr:row>
      <xdr:rowOff>69396</xdr:rowOff>
    </xdr:from>
    <xdr:ext cx="3192221" cy="469616"/>
    <mc:AlternateContent xmlns:mc="http://schemas.openxmlformats.org/markup-compatibility/2006" xmlns:a14="http://schemas.microsoft.com/office/drawing/2010/main">
      <mc:Choice Requires="a14">
        <xdr:sp macro="" textlink="">
          <xdr:nvSpPr>
            <xdr:cNvPr id="4" name="CuadroTexto 3"/>
            <xdr:cNvSpPr txBox="1"/>
          </xdr:nvSpPr>
          <xdr:spPr>
            <a:xfrm>
              <a:off x="6162681" y="2464253"/>
              <a:ext cx="3192221" cy="469616"/>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3000" b="1" i="1">
                      <a:solidFill>
                        <a:schemeClr val="bg1"/>
                      </a:solidFill>
                      <a:latin typeface="Cambria Math" panose="02040503050406030204" pitchFamily="18" charset="0"/>
                    </a:rPr>
                    <m:t>𝒚</m:t>
                  </m:r>
                  <m:r>
                    <a:rPr lang="es-CO" sz="3000" b="1" i="1">
                      <a:solidFill>
                        <a:schemeClr val="bg1"/>
                      </a:solidFill>
                      <a:latin typeface="Cambria Math" panose="02040503050406030204" pitchFamily="18" charset="0"/>
                    </a:rPr>
                    <m:t>= </m:t>
                  </m:r>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𝒚</m:t>
                      </m:r>
                    </m:e>
                    <m:sub>
                      <m:r>
                        <a:rPr lang="es-CO" sz="3000" b="1" i="1">
                          <a:solidFill>
                            <a:schemeClr val="bg1"/>
                          </a:solidFill>
                          <a:latin typeface="Cambria Math" panose="02040503050406030204" pitchFamily="18" charset="0"/>
                        </a:rPr>
                        <m:t>𝟏</m:t>
                      </m:r>
                    </m:sub>
                  </m:sSub>
                </m:oMath>
              </a14:m>
              <a:r>
                <a:rPr lang="es-CO" sz="3000" b="1" i="1">
                  <a:solidFill>
                    <a:schemeClr val="bg1"/>
                  </a:solidFill>
                </a:rPr>
                <a:t> + m (x - </a:t>
              </a:r>
              <a14:m>
                <m:oMath xmlns:m="http://schemas.openxmlformats.org/officeDocument/2006/math">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𝒙</m:t>
                      </m:r>
                    </m:e>
                    <m:sub>
                      <m:r>
                        <a:rPr lang="es-CO" sz="3000" b="1" i="1">
                          <a:solidFill>
                            <a:schemeClr val="bg1"/>
                          </a:solidFill>
                          <a:latin typeface="Cambria Math" panose="02040503050406030204" pitchFamily="18" charset="0"/>
                        </a:rPr>
                        <m:t>𝟏</m:t>
                      </m:r>
                    </m:sub>
                  </m:sSub>
                </m:oMath>
              </a14:m>
              <a:r>
                <a:rPr lang="es-CO" sz="3000" b="1" i="1">
                  <a:solidFill>
                    <a:schemeClr val="bg1"/>
                  </a:solidFill>
                </a:rPr>
                <a:t>) </a:t>
              </a:r>
            </a:p>
          </xdr:txBody>
        </xdr:sp>
      </mc:Choice>
      <mc:Fallback xmlns="">
        <xdr:sp macro="" textlink="">
          <xdr:nvSpPr>
            <xdr:cNvPr id="4" name="CuadroTexto 3"/>
            <xdr:cNvSpPr txBox="1"/>
          </xdr:nvSpPr>
          <xdr:spPr>
            <a:xfrm>
              <a:off x="6162681" y="2464253"/>
              <a:ext cx="3192221" cy="469616"/>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3000" b="1" i="0">
                  <a:solidFill>
                    <a:schemeClr val="bg1"/>
                  </a:solidFill>
                  <a:latin typeface="Cambria Math" panose="02040503050406030204" pitchFamily="18" charset="0"/>
                </a:rPr>
                <a:t>𝒚= 𝒚_𝟏</a:t>
              </a:r>
              <a:r>
                <a:rPr lang="es-CO" sz="3000" b="1" i="1">
                  <a:solidFill>
                    <a:schemeClr val="bg1"/>
                  </a:solidFill>
                </a:rPr>
                <a:t> + m (x - </a:t>
              </a:r>
              <a:r>
                <a:rPr lang="es-CO" sz="3000" b="1" i="0">
                  <a:solidFill>
                    <a:schemeClr val="bg1"/>
                  </a:solidFill>
                  <a:latin typeface="Cambria Math" panose="02040503050406030204" pitchFamily="18" charset="0"/>
                </a:rPr>
                <a:t>𝒙_𝟏</a:t>
              </a:r>
              <a:r>
                <a:rPr lang="es-CO" sz="3000" b="1" i="1">
                  <a:solidFill>
                    <a:schemeClr val="bg1"/>
                  </a:solidFill>
                </a:rPr>
                <a:t>) </a:t>
              </a:r>
            </a:p>
          </xdr:txBody>
        </xdr:sp>
      </mc:Fallback>
    </mc:AlternateContent>
    <xdr:clientData/>
  </xdr:oneCellAnchor>
  <xdr:twoCellAnchor>
    <xdr:from>
      <xdr:col>7</xdr:col>
      <xdr:colOff>54429</xdr:colOff>
      <xdr:row>11</xdr:row>
      <xdr:rowOff>367393</xdr:rowOff>
    </xdr:from>
    <xdr:to>
      <xdr:col>8</xdr:col>
      <xdr:colOff>27214</xdr:colOff>
      <xdr:row>12</xdr:row>
      <xdr:rowOff>340179</xdr:rowOff>
    </xdr:to>
    <xdr:cxnSp macro="">
      <xdr:nvCxnSpPr>
        <xdr:cNvPr id="40" name="Conector recto de flecha 39"/>
        <xdr:cNvCxnSpPr/>
      </xdr:nvCxnSpPr>
      <xdr:spPr>
        <a:xfrm flipV="1">
          <a:off x="10082893" y="3905250"/>
          <a:ext cx="884464" cy="353786"/>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8</xdr:col>
      <xdr:colOff>13607</xdr:colOff>
      <xdr:row>11</xdr:row>
      <xdr:rowOff>0</xdr:rowOff>
    </xdr:from>
    <xdr:to>
      <xdr:col>9</xdr:col>
      <xdr:colOff>27215</xdr:colOff>
      <xdr:row>11</xdr:row>
      <xdr:rowOff>367394</xdr:rowOff>
    </xdr:to>
    <xdr:cxnSp macro="">
      <xdr:nvCxnSpPr>
        <xdr:cNvPr id="45" name="Conector recto de flecha 44"/>
        <xdr:cNvCxnSpPr/>
      </xdr:nvCxnSpPr>
      <xdr:spPr>
        <a:xfrm flipV="1">
          <a:off x="10953750" y="3537857"/>
          <a:ext cx="925286" cy="367394"/>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9</xdr:col>
      <xdr:colOff>13608</xdr:colOff>
      <xdr:row>10</xdr:row>
      <xdr:rowOff>27216</xdr:rowOff>
    </xdr:from>
    <xdr:to>
      <xdr:col>10</xdr:col>
      <xdr:colOff>0</xdr:colOff>
      <xdr:row>11</xdr:row>
      <xdr:rowOff>0</xdr:rowOff>
    </xdr:to>
    <xdr:cxnSp macro="">
      <xdr:nvCxnSpPr>
        <xdr:cNvPr id="47" name="Conector recto de flecha 46"/>
        <xdr:cNvCxnSpPr/>
      </xdr:nvCxnSpPr>
      <xdr:spPr>
        <a:xfrm flipV="1">
          <a:off x="11865429" y="3184073"/>
          <a:ext cx="898071" cy="353784"/>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oneCellAnchor>
    <xdr:from>
      <xdr:col>10</xdr:col>
      <xdr:colOff>298850</xdr:colOff>
      <xdr:row>49</xdr:row>
      <xdr:rowOff>102964</xdr:rowOff>
    </xdr:from>
    <xdr:ext cx="1415649" cy="493060"/>
    <mc:AlternateContent xmlns:mc="http://schemas.openxmlformats.org/markup-compatibility/2006" xmlns:a14="http://schemas.microsoft.com/office/drawing/2010/main">
      <mc:Choice Requires="a14">
        <xdr:sp macro="" textlink="">
          <xdr:nvSpPr>
            <xdr:cNvPr id="49" name="CuadroTexto 48"/>
            <xdr:cNvSpPr txBox="1"/>
          </xdr:nvSpPr>
          <xdr:spPr>
            <a:xfrm>
              <a:off x="9457504" y="15929118"/>
              <a:ext cx="1415649" cy="493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lang="es-CO" sz="1100" b="1" i="1">
                            <a:latin typeface="Cambria Math" panose="02040503050406030204" pitchFamily="18" charset="0"/>
                          </a:rPr>
                        </m:ctrlPr>
                      </m:sSupPr>
                      <m:e>
                        <m:sSup>
                          <m:sSupPr>
                            <m:ctrlPr>
                              <a:rPr lang="es-CO" sz="1000" b="1" i="1">
                                <a:solidFill>
                                  <a:schemeClr val="tx1"/>
                                </a:solidFill>
                                <a:effectLst/>
                                <a:latin typeface="Cambria Math" panose="02040503050406030204" pitchFamily="18" charset="0"/>
                                <a:ea typeface="+mn-ea"/>
                                <a:cs typeface="+mn-cs"/>
                              </a:rPr>
                            </m:ctrlPr>
                          </m:sSupPr>
                          <m:e>
                            <m:r>
                              <a:rPr lang="es-CO" sz="1000" b="1" i="1">
                                <a:solidFill>
                                  <a:schemeClr val="tx1"/>
                                </a:solidFill>
                                <a:effectLst/>
                                <a:latin typeface="Cambria Math" panose="02040503050406030204" pitchFamily="18" charset="0"/>
                                <a:ea typeface="+mn-ea"/>
                                <a:cs typeface="+mn-cs"/>
                              </a:rPr>
                              <m:t>𝒖</m:t>
                            </m:r>
                          </m:e>
                          <m:sup>
                            <m:r>
                              <a:rPr lang="es-CO" sz="1000" b="1" i="1">
                                <a:solidFill>
                                  <a:schemeClr val="tx1"/>
                                </a:solidFill>
                                <a:effectLst/>
                                <a:latin typeface="Cambria Math" panose="02040503050406030204" pitchFamily="18" charset="0"/>
                                <a:ea typeface="+mn-ea"/>
                                <a:cs typeface="+mn-cs"/>
                              </a:rPr>
                              <m:t>𝟐</m:t>
                            </m:r>
                          </m:sup>
                        </m:sSup>
                        <m:r>
                          <a:rPr lang="es-CO" sz="1000" b="1" i="1">
                            <a:solidFill>
                              <a:schemeClr val="tx1"/>
                            </a:solidFill>
                            <a:effectLst/>
                            <a:latin typeface="Cambria Math" panose="02040503050406030204" pitchFamily="18" charset="0"/>
                            <a:ea typeface="+mn-ea"/>
                            <a:cs typeface="+mn-cs"/>
                          </a:rPr>
                          <m:t>(</m:t>
                        </m:r>
                        <m:sSub>
                          <m:sSubPr>
                            <m:ctrlPr>
                              <a:rPr lang="es-CO" sz="1000" b="1" i="1">
                                <a:solidFill>
                                  <a:schemeClr val="tx1"/>
                                </a:solidFill>
                                <a:effectLst/>
                                <a:latin typeface="Cambria Math" panose="02040503050406030204" pitchFamily="18" charset="0"/>
                                <a:ea typeface="+mn-ea"/>
                                <a:cs typeface="+mn-cs"/>
                              </a:rPr>
                            </m:ctrlPr>
                          </m:sSubPr>
                          <m:e>
                            <m:r>
                              <a:rPr lang="es-CO" sz="1000" b="1" i="1">
                                <a:solidFill>
                                  <a:schemeClr val="tx1"/>
                                </a:solidFill>
                                <a:effectLst/>
                                <a:latin typeface="Cambria Math" panose="02040503050406030204" pitchFamily="18" charset="0"/>
                                <a:ea typeface="+mn-ea"/>
                                <a:cs typeface="+mn-cs"/>
                              </a:rPr>
                              <m:t>𝑽</m:t>
                            </m:r>
                          </m:e>
                          <m:sub>
                            <m:r>
                              <a:rPr lang="es-CO" sz="1000" b="1" i="1">
                                <a:solidFill>
                                  <a:schemeClr val="tx1"/>
                                </a:solidFill>
                                <a:effectLst/>
                                <a:latin typeface="Cambria Math" panose="02040503050406030204" pitchFamily="18" charset="0"/>
                                <a:ea typeface="+mn-ea"/>
                                <a:cs typeface="+mn-cs"/>
                              </a:rPr>
                              <m:t>𝒔𝒑</m:t>
                            </m:r>
                          </m:sub>
                        </m:sSub>
                        <m:r>
                          <a:rPr lang="es-CO" sz="1000" b="1" i="1">
                            <a:solidFill>
                              <a:schemeClr val="tx1"/>
                            </a:solidFill>
                            <a:effectLst/>
                            <a:latin typeface="Cambria Math" panose="02040503050406030204" pitchFamily="18" charset="0"/>
                            <a:ea typeface="+mn-ea"/>
                            <a:cs typeface="+mn-cs"/>
                          </a:rPr>
                          <m:t>)</m:t>
                        </m:r>
                        <m:nary>
                          <m:naryPr>
                            <m:chr m:val="∑"/>
                            <m:supHide m:val="on"/>
                            <m:ctrlPr>
                              <a:rPr lang="es-CO" sz="1000" b="1" i="1">
                                <a:solidFill>
                                  <a:schemeClr val="tx1"/>
                                </a:solidFill>
                                <a:effectLst/>
                                <a:latin typeface="Cambria Math" panose="02040503050406030204" pitchFamily="18" charset="0"/>
                                <a:ea typeface="+mn-ea"/>
                                <a:cs typeface="+mn-cs"/>
                              </a:rPr>
                            </m:ctrlPr>
                          </m:naryPr>
                          <m:sub>
                            <m:r>
                              <m:rPr>
                                <m:brk m:alnAt="7"/>
                              </m:rPr>
                              <a:rPr lang="es-CO" sz="1000" b="1" i="1">
                                <a:solidFill>
                                  <a:schemeClr val="tx1"/>
                                </a:solidFill>
                                <a:effectLst/>
                                <a:latin typeface="Cambria Math" panose="02040503050406030204" pitchFamily="18" charset="0"/>
                                <a:ea typeface="+mn-ea"/>
                                <a:cs typeface="+mn-cs"/>
                              </a:rPr>
                              <m:t>𝒊</m:t>
                            </m:r>
                          </m:sub>
                          <m:sup/>
                          <m:e>
                            <m:d>
                              <m:dPr>
                                <m:ctrlPr>
                                  <a:rPr lang="es-CO" sz="1000" b="1" i="1">
                                    <a:solidFill>
                                      <a:schemeClr val="tx1"/>
                                    </a:solidFill>
                                    <a:effectLst/>
                                    <a:latin typeface="Cambria Math" panose="02040503050406030204" pitchFamily="18" charset="0"/>
                                    <a:ea typeface="+mn-ea"/>
                                    <a:cs typeface="+mn-cs"/>
                                  </a:rPr>
                                </m:ctrlPr>
                              </m:dPr>
                              <m:e>
                                <m:f>
                                  <m:fPr>
                                    <m:ctrlPr>
                                      <a:rPr lang="es-CO" sz="1000" b="1" i="1">
                                        <a:solidFill>
                                          <a:schemeClr val="tx1"/>
                                        </a:solidFill>
                                        <a:effectLst/>
                                        <a:latin typeface="Cambria Math" panose="02040503050406030204" pitchFamily="18" charset="0"/>
                                        <a:ea typeface="+mn-ea"/>
                                        <a:cs typeface="+mn-cs"/>
                                      </a:rPr>
                                    </m:ctrlPr>
                                  </m:fPr>
                                  <m:num>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𝑽𝒔𝒑</m:t>
                                    </m:r>
                                  </m:num>
                                  <m:den>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𝒙𝒊</m:t>
                                    </m:r>
                                  </m:den>
                                </m:f>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𝒙𝒊</m:t>
                                </m:r>
                                <m:r>
                                  <a:rPr lang="es-CO" sz="1000" b="1" i="1">
                                    <a:solidFill>
                                      <a:schemeClr val="tx1"/>
                                    </a:solidFill>
                                    <a:effectLst/>
                                    <a:latin typeface="Cambria Math" panose="02040503050406030204" pitchFamily="18" charset="0"/>
                                    <a:ea typeface="+mn-ea"/>
                                    <a:cs typeface="+mn-cs"/>
                                  </a:rPr>
                                  <m:t>)</m:t>
                                </m:r>
                              </m:e>
                            </m:d>
                          </m:e>
                        </m:nary>
                      </m:e>
                      <m:sup>
                        <m:r>
                          <a:rPr lang="es-CO" sz="1100" b="1" i="1">
                            <a:latin typeface="Cambria Math" panose="02040503050406030204" pitchFamily="18" charset="0"/>
                          </a:rPr>
                          <m:t>𝟐</m:t>
                        </m:r>
                      </m:sup>
                    </m:sSup>
                  </m:oMath>
                </m:oMathPara>
              </a14:m>
              <a:endParaRPr lang="es-CO" sz="1100" b="1"/>
            </a:p>
          </xdr:txBody>
        </xdr:sp>
      </mc:Choice>
      <mc:Fallback xmlns="">
        <xdr:sp macro="" textlink="">
          <xdr:nvSpPr>
            <xdr:cNvPr id="49" name="CuadroTexto 48"/>
            <xdr:cNvSpPr txBox="1"/>
          </xdr:nvSpPr>
          <xdr:spPr>
            <a:xfrm>
              <a:off x="9457504" y="15929118"/>
              <a:ext cx="1415649" cy="493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s-CO" sz="1100" b="1" i="0">
                  <a:latin typeface="Cambria Math" panose="02040503050406030204" pitchFamily="18" charset="0"/>
                </a:rPr>
                <a:t>〖</a:t>
              </a:r>
              <a:r>
                <a:rPr lang="es-CO" sz="1000" b="1" i="0">
                  <a:solidFill>
                    <a:schemeClr val="tx1"/>
                  </a:solidFill>
                  <a:effectLst/>
                  <a:latin typeface="Cambria Math" panose="02040503050406030204" pitchFamily="18" charset="0"/>
                  <a:ea typeface="+mn-ea"/>
                  <a:cs typeface="+mn-cs"/>
                </a:rPr>
                <a:t>𝒖^𝟐 (𝑽_𝒔𝒑)∑_𝒊▒(𝝏𝑽𝒔𝒑/𝝏𝒙𝒊(𝒙𝒊)) </a:t>
              </a:r>
              <a:r>
                <a:rPr lang="es-CO" sz="1100" b="1" i="0">
                  <a:solidFill>
                    <a:schemeClr val="tx1"/>
                  </a:solidFill>
                  <a:effectLst/>
                  <a:latin typeface="Cambria Math" panose="02040503050406030204" pitchFamily="18" charset="0"/>
                  <a:ea typeface="+mn-ea"/>
                  <a:cs typeface="+mn-cs"/>
                </a:rPr>
                <a:t>〗^</a:t>
              </a:r>
              <a:r>
                <a:rPr lang="es-CO" sz="1100" b="1" i="0">
                  <a:latin typeface="Cambria Math" panose="02040503050406030204" pitchFamily="18" charset="0"/>
                </a:rPr>
                <a:t>𝟐</a:t>
              </a:r>
              <a:endParaRPr lang="es-CO" sz="1100" b="1"/>
            </a:p>
          </xdr:txBody>
        </xdr:sp>
      </mc:Fallback>
    </mc:AlternateContent>
    <xdr:clientData/>
  </xdr:oneCellAnchor>
  <xdr:oneCellAnchor>
    <xdr:from>
      <xdr:col>14</xdr:col>
      <xdr:colOff>212913</xdr:colOff>
      <xdr:row>14</xdr:row>
      <xdr:rowOff>39654</xdr:rowOff>
    </xdr:from>
    <xdr:ext cx="610160" cy="184474"/>
    <mc:AlternateContent xmlns:mc="http://schemas.openxmlformats.org/markup-compatibility/2006" xmlns:a14="http://schemas.microsoft.com/office/drawing/2010/main">
      <mc:Choice Requires="a14">
        <xdr:sp macro="" textlink="">
          <xdr:nvSpPr>
            <xdr:cNvPr id="5" name="CuadroTexto 4"/>
            <xdr:cNvSpPr txBox="1"/>
          </xdr:nvSpPr>
          <xdr:spPr>
            <a:xfrm>
              <a:off x="13077266" y="5104713"/>
              <a:ext cx="610160" cy="184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14:m>
                <m:oMathPara xmlns:m="http://schemas.openxmlformats.org/officeDocument/2006/math">
                  <m:oMathParaPr>
                    <m:jc m:val="centerGroup"/>
                  </m:oMathParaPr>
                  <m:oMath xmlns:m="http://schemas.openxmlformats.org/officeDocument/2006/math">
                    <m:sSub>
                      <m:sSubPr>
                        <m:ctrlPr>
                          <a:rPr lang="es-CO" sz="1100" b="1" i="1">
                            <a:solidFill>
                              <a:schemeClr val="bg1"/>
                            </a:solidFill>
                            <a:latin typeface="Cambria Math" panose="02040503050406030204" pitchFamily="18" charset="0"/>
                            <a:cs typeface="Times New Roman" panose="02020603050405020304" pitchFamily="18" charset="0"/>
                          </a:rPr>
                        </m:ctrlPr>
                      </m:sSubPr>
                      <m:e>
                        <m:r>
                          <m:rPr>
                            <m:nor/>
                          </m:rPr>
                          <a:rPr lang="es-CO" sz="1100" b="1" i="1">
                            <a:solidFill>
                              <a:schemeClr val="bg1"/>
                            </a:solidFill>
                            <a:effectLst/>
                            <a:latin typeface="+mn-lt"/>
                            <a:ea typeface="+mn-ea"/>
                            <a:cs typeface="+mn-cs"/>
                          </a:rPr>
                          <m:t>s</m:t>
                        </m:r>
                        <m:r>
                          <m:rPr>
                            <m:nor/>
                          </m:rPr>
                          <a:rPr lang="es-CO" sz="1100" b="1" i="1">
                            <a:solidFill>
                              <a:schemeClr val="bg1"/>
                            </a:solidFill>
                            <a:effectLst/>
                            <a:latin typeface="+mn-lt"/>
                            <a:ea typeface="+mn-ea"/>
                            <a:cs typeface="+mn-cs"/>
                          </a:rPr>
                          <m:t>  </m:t>
                        </m:r>
                        <m:r>
                          <m:rPr>
                            <m:nor/>
                          </m:rPr>
                          <a:rPr lang="es-CO" sz="1100" b="1" i="1">
                            <a:solidFill>
                              <a:schemeClr val="bg1"/>
                            </a:solidFill>
                            <a:effectLst/>
                            <a:latin typeface="+mn-lt"/>
                            <a:ea typeface="+mn-ea"/>
                            <a:cs typeface="+mn-cs"/>
                          </a:rPr>
                          <m:t>D</m:t>
                        </m:r>
                      </m:e>
                      <m:sub>
                        <m:r>
                          <a:rPr lang="es-CO" sz="1100" b="1" i="1">
                            <a:solidFill>
                              <a:schemeClr val="bg1"/>
                            </a:solidFill>
                            <a:latin typeface="Cambria Math" panose="02040503050406030204" pitchFamily="18" charset="0"/>
                            <a:cs typeface="Times New Roman" panose="02020603050405020304" pitchFamily="18" charset="0"/>
                          </a:rPr>
                          <m:t>𝒑𝒓𝒐𝒎</m:t>
                        </m:r>
                      </m:sub>
                    </m:sSub>
                  </m:oMath>
                </m:oMathPara>
              </a14:m>
              <a:endParaRPr lang="es-CO" sz="1100" b="1" i="1">
                <a:solidFill>
                  <a:schemeClr val="bg1"/>
                </a:solidFill>
                <a:latin typeface="Times New Roman" panose="02020603050405020304" pitchFamily="18" charset="0"/>
                <a:cs typeface="Times New Roman" panose="02020603050405020304" pitchFamily="18" charset="0"/>
              </a:endParaRPr>
            </a:p>
          </xdr:txBody>
        </xdr:sp>
      </mc:Choice>
      <mc:Fallback xmlns="">
        <xdr:sp macro="" textlink="">
          <xdr:nvSpPr>
            <xdr:cNvPr id="5" name="CuadroTexto 4"/>
            <xdr:cNvSpPr txBox="1"/>
          </xdr:nvSpPr>
          <xdr:spPr>
            <a:xfrm>
              <a:off x="13077266" y="5104713"/>
              <a:ext cx="610160" cy="184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lang="es-CO" sz="1100" b="1" i="0">
                  <a:solidFill>
                    <a:schemeClr val="bg1"/>
                  </a:solidFill>
                  <a:latin typeface="Cambria Math" panose="02040503050406030204" pitchFamily="18" charset="0"/>
                  <a:cs typeface="Times New Roman" panose="02020603050405020304" pitchFamily="18" charset="0"/>
                </a:rPr>
                <a:t>〖</a:t>
              </a:r>
              <a:r>
                <a:rPr lang="es-CO" sz="1100" b="1" i="0">
                  <a:solidFill>
                    <a:schemeClr val="bg1"/>
                  </a:solidFill>
                  <a:effectLst/>
                  <a:latin typeface="+mn-lt"/>
                  <a:ea typeface="+mn-ea"/>
                  <a:cs typeface="+mn-cs"/>
                </a:rPr>
                <a:t>"s  D</a:t>
              </a:r>
              <a:r>
                <a:rPr lang="es-CO" sz="1100" b="1" i="0">
                  <a:solidFill>
                    <a:schemeClr val="bg1"/>
                  </a:solidFill>
                  <a:effectLst/>
                  <a:latin typeface="Cambria Math" panose="02040503050406030204" pitchFamily="18" charset="0"/>
                  <a:ea typeface="+mn-ea"/>
                  <a:cs typeface="+mn-cs"/>
                </a:rPr>
                <a:t>" 〗_</a:t>
              </a:r>
              <a:r>
                <a:rPr lang="es-CO" sz="1100" b="1" i="0">
                  <a:solidFill>
                    <a:schemeClr val="bg1"/>
                  </a:solidFill>
                  <a:latin typeface="Cambria Math" panose="02040503050406030204" pitchFamily="18" charset="0"/>
                  <a:cs typeface="Times New Roman" panose="02020603050405020304" pitchFamily="18" charset="0"/>
                </a:rPr>
                <a:t>𝒑𝒓𝒐𝒎</a:t>
              </a:r>
              <a:endParaRPr lang="es-CO" sz="1100" b="1" i="1">
                <a:solidFill>
                  <a:schemeClr val="bg1"/>
                </a:solidFill>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0</xdr:col>
      <xdr:colOff>436286</xdr:colOff>
      <xdr:row>38</xdr:row>
      <xdr:rowOff>69465</xdr:rowOff>
    </xdr:from>
    <xdr:ext cx="1707172" cy="250518"/>
    <mc:AlternateContent xmlns:mc="http://schemas.openxmlformats.org/markup-compatibility/2006" xmlns:a14="http://schemas.microsoft.com/office/drawing/2010/main">
      <mc:Choice Requires="a14">
        <xdr:sp macro="" textlink="">
          <xdr:nvSpPr>
            <xdr:cNvPr id="6" name="CuadroTexto 5"/>
            <xdr:cNvSpPr txBox="1"/>
          </xdr:nvSpPr>
          <xdr:spPr>
            <a:xfrm>
              <a:off x="436286" y="12365374"/>
              <a:ext cx="1707172" cy="2505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800"/>
                <a:t>u (</a:t>
              </a:r>
              <a14:m>
                <m:oMath xmlns:m="http://schemas.openxmlformats.org/officeDocument/2006/math">
                  <m:sSub>
                    <m:sSubPr>
                      <m:ctrlPr>
                        <a:rPr lang="es-CO" sz="800" i="1">
                          <a:latin typeface="Cambria Math" panose="02040503050406030204" pitchFamily="18" charset="0"/>
                        </a:rPr>
                      </m:ctrlPr>
                    </m:sSubPr>
                    <m:e>
                      <m:r>
                        <m:rPr>
                          <m:nor/>
                        </m:rPr>
                        <a:rPr lang="es-CO" sz="800">
                          <a:solidFill>
                            <a:schemeClr val="tx1"/>
                          </a:solidFill>
                          <a:effectLst/>
                          <a:latin typeface="+mn-lt"/>
                          <a:ea typeface="+mn-ea"/>
                          <a:cs typeface="+mn-cs"/>
                        </a:rPr>
                        <m:t>V</m:t>
                      </m:r>
                    </m:e>
                    <m:sub>
                      <m:r>
                        <a:rPr lang="es-CO" sz="800" b="0" i="1">
                          <a:latin typeface="Cambria Math" panose="02040503050406030204" pitchFamily="18" charset="0"/>
                        </a:rPr>
                        <m:t>𝑀𝑎𝑥</m:t>
                      </m:r>
                    </m:sub>
                  </m:sSub>
                </m:oMath>
              </a14:m>
              <a:r>
                <a:rPr lang="es-CO" sz="800"/>
                <a:t>) =</a:t>
              </a:r>
              <a:r>
                <a:rPr lang="es-CO" sz="800" baseline="0"/>
                <a:t> </a:t>
              </a:r>
              <a14:m>
                <m:oMath xmlns:m="http://schemas.openxmlformats.org/officeDocument/2006/math">
                  <m:rad>
                    <m:radPr>
                      <m:degHide m:val="on"/>
                      <m:ctrlPr>
                        <a:rPr lang="es-CO" sz="800" i="1" baseline="0">
                          <a:latin typeface="Cambria Math" panose="02040503050406030204" pitchFamily="18" charset="0"/>
                        </a:rPr>
                      </m:ctrlPr>
                    </m:radPr>
                    <m:deg/>
                    <m:e>
                      <m:sSubSup>
                        <m:sSubSupPr>
                          <m:ctrlPr>
                            <a:rPr lang="es-CO" sz="800" i="1" baseline="0">
                              <a:latin typeface="Cambria Math" panose="02040503050406030204" pitchFamily="18" charset="0"/>
                            </a:rPr>
                          </m:ctrlPr>
                        </m:sSubSupPr>
                        <m:e>
                          <m:r>
                            <a:rPr lang="es-CO" sz="800" b="0" i="1" baseline="0">
                              <a:latin typeface="Cambria Math" panose="02040503050406030204" pitchFamily="18" charset="0"/>
                            </a:rPr>
                            <m:t>𝑢</m:t>
                          </m:r>
                        </m:e>
                        <m:sub>
                          <m:r>
                            <a:rPr lang="es-CO" sz="800" b="0" i="1" baseline="0">
                              <a:latin typeface="Cambria Math" panose="02040503050406030204" pitchFamily="18" charset="0"/>
                            </a:rPr>
                            <m:t>𝑐𝑎𝑙</m:t>
                          </m:r>
                        </m:sub>
                        <m:sup>
                          <m:r>
                            <a:rPr lang="es-CO" sz="800" b="0" i="1" baseline="0">
                              <a:latin typeface="Cambria Math" panose="02040503050406030204" pitchFamily="18" charset="0"/>
                            </a:rPr>
                            <m:t>2</m:t>
                          </m:r>
                        </m:sup>
                      </m:sSubSup>
                    </m:e>
                  </m:rad>
                  <m:r>
                    <a:rPr lang="es-CO" sz="800" b="0" i="1" baseline="0">
                      <a:latin typeface="Cambria Math" panose="02040503050406030204" pitchFamily="18" charset="0"/>
                    </a:rPr>
                    <m:t>(</m:t>
                  </m:r>
                  <m:sSub>
                    <m:sSubPr>
                      <m:ctrlPr>
                        <a:rPr lang="es-CO" sz="800" b="0" i="1" baseline="0">
                          <a:latin typeface="Cambria Math" panose="02040503050406030204" pitchFamily="18" charset="0"/>
                        </a:rPr>
                      </m:ctrlPr>
                    </m:sSubPr>
                    <m:e>
                      <m:r>
                        <a:rPr lang="es-CO" sz="800" b="0" i="1" baseline="0">
                          <a:latin typeface="Cambria Math" panose="02040503050406030204" pitchFamily="18" charset="0"/>
                        </a:rPr>
                        <m:t>𝑉</m:t>
                      </m:r>
                    </m:e>
                    <m:sub>
                      <m:r>
                        <a:rPr lang="es-CO" sz="800" b="0" i="1" baseline="0">
                          <a:latin typeface="Cambria Math" panose="02040503050406030204" pitchFamily="18" charset="0"/>
                        </a:rPr>
                        <m:t>𝑠𝑝</m:t>
                      </m:r>
                    </m:sub>
                  </m:sSub>
                  <m:r>
                    <a:rPr lang="es-CO" sz="800" b="0" i="1" baseline="0">
                      <a:latin typeface="Cambria Math" panose="02040503050406030204" pitchFamily="18" charset="0"/>
                    </a:rPr>
                    <m:t>)</m:t>
                  </m:r>
                </m:oMath>
              </a14:m>
              <a:r>
                <a:rPr lang="es-CO" sz="800"/>
                <a:t> + </a:t>
              </a:r>
              <a14:m>
                <m:oMath xmlns:m="http://schemas.openxmlformats.org/officeDocument/2006/math">
                  <m:sSup>
                    <m:sSupPr>
                      <m:ctrlPr>
                        <a:rPr lang="es-CO" sz="800" i="1">
                          <a:latin typeface="Cambria Math" panose="02040503050406030204" pitchFamily="18" charset="0"/>
                        </a:rPr>
                      </m:ctrlPr>
                    </m:sSupPr>
                    <m:e>
                      <m:r>
                        <m:rPr>
                          <m:nor/>
                        </m:rPr>
                        <a:rPr lang="es-CO" sz="800">
                          <a:solidFill>
                            <a:schemeClr val="tx1"/>
                          </a:solidFill>
                          <a:effectLst/>
                          <a:latin typeface="+mn-lt"/>
                          <a:ea typeface="+mn-ea"/>
                          <a:cs typeface="+mn-cs"/>
                        </a:rPr>
                        <m:t>(</m:t>
                      </m:r>
                      <m:f>
                        <m:fPr>
                          <m:ctrlPr>
                            <a:rPr lang="es-CO" sz="800" i="1">
                              <a:solidFill>
                                <a:schemeClr val="tx1"/>
                              </a:solidFill>
                              <a:effectLst/>
                              <a:latin typeface="Cambria Math" panose="02040503050406030204" pitchFamily="18" charset="0"/>
                              <a:ea typeface="+mn-ea"/>
                              <a:cs typeface="+mn-cs"/>
                            </a:rPr>
                          </m:ctrlPr>
                        </m:fPr>
                        <m:num>
                          <m:sSub>
                            <m:sSubPr>
                              <m:ctrlPr>
                                <a:rPr lang="es-CO" sz="800" i="1">
                                  <a:solidFill>
                                    <a:schemeClr val="tx1"/>
                                  </a:solidFill>
                                  <a:effectLst/>
                                  <a:latin typeface="Cambria Math" panose="02040503050406030204" pitchFamily="18" charset="0"/>
                                  <a:ea typeface="+mn-ea"/>
                                  <a:cs typeface="+mn-cs"/>
                                </a:rPr>
                              </m:ctrlPr>
                            </m:sSubPr>
                            <m:e>
                              <m:r>
                                <a:rPr lang="es-CO" sz="800" b="0" i="1">
                                  <a:solidFill>
                                    <a:schemeClr val="tx1"/>
                                  </a:solidFill>
                                  <a:effectLst/>
                                  <a:latin typeface="Cambria Math" panose="02040503050406030204" pitchFamily="18" charset="0"/>
                                  <a:ea typeface="+mn-ea"/>
                                  <a:cs typeface="+mn-cs"/>
                                </a:rPr>
                                <m:t>𝐸</m:t>
                              </m:r>
                            </m:e>
                            <m:sub>
                              <m:r>
                                <a:rPr lang="es-CO" sz="800" b="0" i="1">
                                  <a:solidFill>
                                    <a:schemeClr val="tx1"/>
                                  </a:solidFill>
                                  <a:effectLst/>
                                  <a:latin typeface="Cambria Math" panose="02040503050406030204" pitchFamily="18" charset="0"/>
                                  <a:ea typeface="+mn-ea"/>
                                  <a:cs typeface="+mn-cs"/>
                                </a:rPr>
                                <m:t>𝑀𝑎𝑥</m:t>
                              </m:r>
                            </m:sub>
                          </m:sSub>
                          <m:r>
                            <a:rPr lang="es-CO" sz="800" b="0" i="1">
                              <a:solidFill>
                                <a:schemeClr val="tx1"/>
                              </a:solidFill>
                              <a:effectLst/>
                              <a:latin typeface="Cambria Math" panose="02040503050406030204" pitchFamily="18" charset="0"/>
                              <a:ea typeface="+mn-ea"/>
                              <a:cs typeface="+mn-cs"/>
                            </a:rPr>
                            <m:t> − </m:t>
                          </m:r>
                          <m:sSub>
                            <m:sSubPr>
                              <m:ctrlPr>
                                <a:rPr lang="es-CO" sz="800" b="0" i="1">
                                  <a:solidFill>
                                    <a:schemeClr val="tx1"/>
                                  </a:solidFill>
                                  <a:effectLst/>
                                  <a:latin typeface="Cambria Math" panose="02040503050406030204" pitchFamily="18" charset="0"/>
                                  <a:ea typeface="+mn-ea"/>
                                  <a:cs typeface="+mn-cs"/>
                                </a:rPr>
                              </m:ctrlPr>
                            </m:sSubPr>
                            <m:e>
                              <m:r>
                                <a:rPr lang="es-CO" sz="800" b="0" i="1">
                                  <a:solidFill>
                                    <a:schemeClr val="tx1"/>
                                  </a:solidFill>
                                  <a:effectLst/>
                                  <a:latin typeface="Cambria Math" panose="02040503050406030204" pitchFamily="18" charset="0"/>
                                  <a:ea typeface="+mn-ea"/>
                                  <a:cs typeface="+mn-cs"/>
                                </a:rPr>
                                <m:t>𝐸</m:t>
                              </m:r>
                            </m:e>
                            <m:sub>
                              <m:r>
                                <a:rPr lang="es-CO" sz="800" b="0" i="1">
                                  <a:solidFill>
                                    <a:schemeClr val="tx1"/>
                                  </a:solidFill>
                                  <a:effectLst/>
                                  <a:latin typeface="Cambria Math" panose="02040503050406030204" pitchFamily="18" charset="0"/>
                                  <a:ea typeface="+mn-ea"/>
                                  <a:cs typeface="+mn-cs"/>
                                </a:rPr>
                                <m:t>𝑀𝑖𝑛</m:t>
                              </m:r>
                            </m:sub>
                          </m:sSub>
                        </m:num>
                        <m:den>
                          <m:rad>
                            <m:radPr>
                              <m:degHide m:val="on"/>
                              <m:ctrlPr>
                                <a:rPr lang="es-CO" sz="800" i="1">
                                  <a:solidFill>
                                    <a:schemeClr val="tx1"/>
                                  </a:solidFill>
                                  <a:effectLst/>
                                  <a:latin typeface="Cambria Math" panose="02040503050406030204" pitchFamily="18" charset="0"/>
                                  <a:ea typeface="+mn-ea"/>
                                  <a:cs typeface="+mn-cs"/>
                                </a:rPr>
                              </m:ctrlPr>
                            </m:radPr>
                            <m:deg/>
                            <m:e>
                              <m:r>
                                <a:rPr lang="es-CO" sz="800" b="0" i="1">
                                  <a:solidFill>
                                    <a:schemeClr val="tx1"/>
                                  </a:solidFill>
                                  <a:effectLst/>
                                  <a:latin typeface="Cambria Math" panose="02040503050406030204" pitchFamily="18" charset="0"/>
                                  <a:ea typeface="+mn-ea"/>
                                  <a:cs typeface="+mn-cs"/>
                                </a:rPr>
                                <m:t>12</m:t>
                              </m:r>
                            </m:e>
                          </m:rad>
                        </m:den>
                      </m:f>
                      <m:r>
                        <m:rPr>
                          <m:nor/>
                        </m:rPr>
                        <a:rPr lang="es-CO" sz="800">
                          <a:solidFill>
                            <a:schemeClr val="tx1"/>
                          </a:solidFill>
                          <a:effectLst/>
                          <a:latin typeface="+mn-lt"/>
                          <a:ea typeface="+mn-ea"/>
                          <a:cs typeface="+mn-cs"/>
                        </a:rPr>
                        <m:t>)</m:t>
                      </m:r>
                      <m:r>
                        <m:rPr>
                          <m:nor/>
                        </m:rPr>
                        <a:rPr lang="es-CO" sz="800">
                          <a:effectLst/>
                        </a:rPr>
                        <m:t> </m:t>
                      </m:r>
                    </m:e>
                    <m:sup>
                      <m:r>
                        <a:rPr lang="es-CO" sz="800" b="0" i="1">
                          <a:latin typeface="Cambria Math" panose="02040503050406030204" pitchFamily="18" charset="0"/>
                        </a:rPr>
                        <m:t>2</m:t>
                      </m:r>
                    </m:sup>
                  </m:sSup>
                </m:oMath>
              </a14:m>
              <a:endParaRPr lang="es-CO" sz="800"/>
            </a:p>
          </xdr:txBody>
        </xdr:sp>
      </mc:Choice>
      <mc:Fallback xmlns="">
        <xdr:sp macro="" textlink="">
          <xdr:nvSpPr>
            <xdr:cNvPr id="6" name="CuadroTexto 5"/>
            <xdr:cNvSpPr txBox="1"/>
          </xdr:nvSpPr>
          <xdr:spPr>
            <a:xfrm>
              <a:off x="436286" y="12365374"/>
              <a:ext cx="1707172" cy="2505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800"/>
                <a:t>u (</a:t>
              </a:r>
              <a:r>
                <a:rPr lang="es-CO" sz="800" i="0">
                  <a:solidFill>
                    <a:schemeClr val="tx1"/>
                  </a:solidFill>
                  <a:effectLst/>
                  <a:latin typeface="+mn-lt"/>
                  <a:ea typeface="+mn-ea"/>
                  <a:cs typeface="+mn-cs"/>
                </a:rPr>
                <a:t>"V</a:t>
              </a:r>
              <a:r>
                <a:rPr lang="es-CO" sz="800" i="0">
                  <a:solidFill>
                    <a:schemeClr val="tx1"/>
                  </a:solidFill>
                  <a:effectLst/>
                  <a:latin typeface="Cambria Math" panose="02040503050406030204" pitchFamily="18" charset="0"/>
                  <a:ea typeface="+mn-ea"/>
                  <a:cs typeface="+mn-cs"/>
                </a:rPr>
                <a:t>" _</a:t>
              </a:r>
              <a:r>
                <a:rPr lang="es-CO" sz="800" b="0" i="0">
                  <a:latin typeface="Cambria Math" panose="02040503050406030204" pitchFamily="18" charset="0"/>
                </a:rPr>
                <a:t>𝑀𝑎𝑥</a:t>
              </a:r>
              <a:r>
                <a:rPr lang="es-CO" sz="800"/>
                <a:t>) =</a:t>
              </a:r>
              <a:r>
                <a:rPr lang="es-CO" sz="800" baseline="0"/>
                <a:t> </a:t>
              </a:r>
              <a:r>
                <a:rPr lang="es-CO" sz="800" i="0" baseline="0">
                  <a:latin typeface="Cambria Math" panose="02040503050406030204" pitchFamily="18" charset="0"/>
                </a:rPr>
                <a:t>√(</a:t>
              </a:r>
              <a:r>
                <a:rPr lang="es-CO" sz="800" b="0" i="0" baseline="0">
                  <a:latin typeface="Cambria Math" panose="02040503050406030204" pitchFamily="18" charset="0"/>
                </a:rPr>
                <a:t>𝑢_𝑐𝑎𝑙^2 )(𝑉_𝑠𝑝)</a:t>
              </a:r>
              <a:r>
                <a:rPr lang="es-CO" sz="800"/>
                <a:t> + </a:t>
              </a:r>
              <a:r>
                <a:rPr lang="es-CO" sz="800" i="0">
                  <a:latin typeface="Cambria Math" panose="02040503050406030204" pitchFamily="18" charset="0"/>
                </a:rPr>
                <a:t>〖</a:t>
              </a:r>
              <a:r>
                <a:rPr lang="es-CO" sz="800" i="0">
                  <a:solidFill>
                    <a:schemeClr val="tx1"/>
                  </a:solidFill>
                  <a:effectLst/>
                  <a:latin typeface="+mn-lt"/>
                  <a:ea typeface="+mn-ea"/>
                  <a:cs typeface="+mn-cs"/>
                </a:rPr>
                <a:t>"("  (</a:t>
              </a:r>
              <a:r>
                <a:rPr lang="es-CO" sz="800" b="0" i="0">
                  <a:solidFill>
                    <a:schemeClr val="tx1"/>
                  </a:solidFill>
                  <a:effectLst/>
                  <a:latin typeface="+mn-lt"/>
                  <a:ea typeface="+mn-ea"/>
                  <a:cs typeface="+mn-cs"/>
                </a:rPr>
                <a:t>𝐸_𝑀𝑎𝑥  − 𝐸_𝑀𝑖𝑛)/√12 "</a:t>
              </a:r>
              <a:r>
                <a:rPr lang="es-CO" sz="800" i="0">
                  <a:solidFill>
                    <a:schemeClr val="tx1"/>
                  </a:solidFill>
                  <a:effectLst/>
                  <a:latin typeface="+mn-lt"/>
                  <a:ea typeface="+mn-ea"/>
                  <a:cs typeface="+mn-cs"/>
                </a:rPr>
                <a:t>)</a:t>
              </a:r>
              <a:r>
                <a:rPr lang="es-CO" sz="800" i="0">
                  <a:effectLst/>
                </a:rPr>
                <a:t> </a:t>
              </a:r>
              <a:r>
                <a:rPr lang="es-CO" sz="800" i="0">
                  <a:effectLst/>
                  <a:latin typeface="Cambria Math" panose="02040503050406030204" pitchFamily="18" charset="0"/>
                </a:rPr>
                <a:t>" 〗^</a:t>
              </a:r>
              <a:r>
                <a:rPr lang="es-CO" sz="800" b="0" i="0">
                  <a:latin typeface="Cambria Math" panose="02040503050406030204" pitchFamily="18" charset="0"/>
                </a:rPr>
                <a:t>2</a:t>
              </a:r>
              <a:endParaRPr lang="es-CO" sz="800"/>
            </a:p>
          </xdr:txBody>
        </xdr:sp>
      </mc:Fallback>
    </mc:AlternateContent>
    <xdr:clientData/>
  </xdr:oneCellAnchor>
  <xdr:oneCellAnchor>
    <xdr:from>
      <xdr:col>1</xdr:col>
      <xdr:colOff>594696</xdr:colOff>
      <xdr:row>43</xdr:row>
      <xdr:rowOff>204513</xdr:rowOff>
    </xdr:from>
    <xdr:ext cx="985341" cy="172227"/>
    <mc:AlternateContent xmlns:mc="http://schemas.openxmlformats.org/markup-compatibility/2006" xmlns:a14="http://schemas.microsoft.com/office/drawing/2010/main">
      <mc:Choice Requires="a14">
        <xdr:sp macro="" textlink="">
          <xdr:nvSpPr>
            <xdr:cNvPr id="31" name="CuadroTexto 30"/>
            <xdr:cNvSpPr txBox="1"/>
          </xdr:nvSpPr>
          <xdr:spPr>
            <a:xfrm>
              <a:off x="1509096" y="14053863"/>
              <a:ext cx="98534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t>u (</a:t>
              </a:r>
              <a14:m>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𝑽</m:t>
                      </m:r>
                    </m:e>
                    <m:sub>
                      <m:r>
                        <a:rPr lang="es-CO" sz="1100" b="1" i="1">
                          <a:latin typeface="Cambria Math" panose="02040503050406030204" pitchFamily="18" charset="0"/>
                        </a:rPr>
                        <m:t>𝒎𝒊𝒏</m:t>
                      </m:r>
                    </m:sub>
                  </m:sSub>
                </m:oMath>
              </a14:m>
              <a:r>
                <a:rPr lang="es-CO" sz="1100" b="1"/>
                <a:t>)</a:t>
              </a:r>
            </a:p>
          </xdr:txBody>
        </xdr:sp>
      </mc:Choice>
      <mc:Fallback xmlns="">
        <xdr:sp macro="" textlink="">
          <xdr:nvSpPr>
            <xdr:cNvPr id="31" name="CuadroTexto 30"/>
            <xdr:cNvSpPr txBox="1"/>
          </xdr:nvSpPr>
          <xdr:spPr>
            <a:xfrm>
              <a:off x="1509096" y="14053863"/>
              <a:ext cx="98534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t>u (</a:t>
              </a:r>
              <a:r>
                <a:rPr lang="es-CO" sz="1100" b="1" i="0">
                  <a:latin typeface="Cambria Math" panose="02040503050406030204" pitchFamily="18" charset="0"/>
                </a:rPr>
                <a:t>𝑽_𝒎𝒊𝒏</a:t>
              </a:r>
              <a:r>
                <a:rPr lang="es-CO" sz="1100" b="1"/>
                <a:t>)</a:t>
              </a:r>
            </a:p>
          </xdr:txBody>
        </xdr:sp>
      </mc:Fallback>
    </mc:AlternateContent>
    <xdr:clientData/>
  </xdr:oneCellAnchor>
  <xdr:oneCellAnchor>
    <xdr:from>
      <xdr:col>14</xdr:col>
      <xdr:colOff>191239</xdr:colOff>
      <xdr:row>18</xdr:row>
      <xdr:rowOff>85618</xdr:rowOff>
    </xdr:from>
    <xdr:ext cx="525812" cy="172227"/>
    <mc:AlternateContent xmlns:mc="http://schemas.openxmlformats.org/markup-compatibility/2006" xmlns:a14="http://schemas.microsoft.com/office/drawing/2010/main">
      <mc:Choice Requires="a14">
        <xdr:sp macro="" textlink="">
          <xdr:nvSpPr>
            <xdr:cNvPr id="7" name="CuadroTexto 6"/>
            <xdr:cNvSpPr txBox="1"/>
          </xdr:nvSpPr>
          <xdr:spPr>
            <a:xfrm>
              <a:off x="11107531" y="5190590"/>
              <a:ext cx="52581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solidFill>
                          <a:schemeClr val="bg1"/>
                        </a:solidFill>
                        <a:effectLst/>
                        <a:latin typeface="Cambria Math" panose="02040503050406030204" pitchFamily="18" charset="0"/>
                        <a:ea typeface="+mn-ea"/>
                        <a:cs typeface="+mn-cs"/>
                      </a:rPr>
                      <m:t>∆</m:t>
                    </m:r>
                    <m:sSub>
                      <m:sSubPr>
                        <m:ctrlPr>
                          <a:rPr lang="es-CO" sz="1100" b="1" i="1">
                            <a:solidFill>
                              <a:schemeClr val="bg1"/>
                            </a:solidFill>
                            <a:effectLst/>
                            <a:latin typeface="Cambria Math" panose="02040503050406030204" pitchFamily="18" charset="0"/>
                            <a:ea typeface="+mn-ea"/>
                            <a:cs typeface="+mn-cs"/>
                          </a:rPr>
                        </m:ctrlPr>
                      </m:sSubPr>
                      <m:e>
                        <m:r>
                          <a:rPr lang="es-CO" sz="1100" b="1" i="1">
                            <a:solidFill>
                              <a:schemeClr val="bg1"/>
                            </a:solidFill>
                            <a:effectLst/>
                            <a:latin typeface="Cambria Math" panose="02040503050406030204" pitchFamily="18" charset="0"/>
                            <a:ea typeface="+mn-ea"/>
                            <a:cs typeface="+mn-cs"/>
                          </a:rPr>
                          <m:t>𝑽</m:t>
                        </m:r>
                      </m:e>
                      <m:sub>
                        <m:r>
                          <a:rPr lang="es-CO" sz="1100" b="1" i="1">
                            <a:solidFill>
                              <a:schemeClr val="bg1"/>
                            </a:solidFill>
                            <a:effectLst/>
                            <a:latin typeface="Cambria Math" panose="02040503050406030204" pitchFamily="18" charset="0"/>
                            <a:ea typeface="+mn-ea"/>
                            <a:cs typeface="+mn-cs"/>
                          </a:rPr>
                          <m:t>𝑴𝒂𝒙</m:t>
                        </m:r>
                      </m:sub>
                    </m:sSub>
                  </m:oMath>
                </m:oMathPara>
              </a14:m>
              <a:endParaRPr lang="es-CO" sz="1100">
                <a:solidFill>
                  <a:schemeClr val="bg1"/>
                </a:solidFill>
              </a:endParaRPr>
            </a:p>
          </xdr:txBody>
        </xdr:sp>
      </mc:Choice>
      <mc:Fallback xmlns="">
        <xdr:sp macro="" textlink="">
          <xdr:nvSpPr>
            <xdr:cNvPr id="7" name="CuadroTexto 6"/>
            <xdr:cNvSpPr txBox="1"/>
          </xdr:nvSpPr>
          <xdr:spPr>
            <a:xfrm>
              <a:off x="11107531" y="5190590"/>
              <a:ext cx="52581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i="0">
                  <a:solidFill>
                    <a:schemeClr val="bg1"/>
                  </a:solidFill>
                  <a:effectLst/>
                  <a:latin typeface="+mn-lt"/>
                  <a:ea typeface="+mn-ea"/>
                  <a:cs typeface="+mn-cs"/>
                </a:rPr>
                <a:t>∆𝑽_𝑴𝒂𝒙</a:t>
              </a:r>
              <a:endParaRPr lang="es-CO" sz="1100">
                <a:solidFill>
                  <a:schemeClr val="bg1"/>
                </a:solidFill>
              </a:endParaRPr>
            </a:p>
          </xdr:txBody>
        </xdr:sp>
      </mc:Fallback>
    </mc:AlternateContent>
    <xdr:clientData/>
  </xdr:oneCellAnchor>
  <xdr:oneCellAnchor>
    <xdr:from>
      <xdr:col>14</xdr:col>
      <xdr:colOff>134471</xdr:colOff>
      <xdr:row>17</xdr:row>
      <xdr:rowOff>123265</xdr:rowOff>
    </xdr:from>
    <xdr:ext cx="681319" cy="175113"/>
    <mc:AlternateContent xmlns:mc="http://schemas.openxmlformats.org/markup-compatibility/2006" xmlns:a14="http://schemas.microsoft.com/office/drawing/2010/main">
      <mc:Choice Requires="a14">
        <xdr:sp macro="" textlink="">
          <xdr:nvSpPr>
            <xdr:cNvPr id="33" name="CuadroTexto 32"/>
            <xdr:cNvSpPr txBox="1"/>
          </xdr:nvSpPr>
          <xdr:spPr>
            <a:xfrm>
              <a:off x="11124856" y="4812496"/>
              <a:ext cx="68131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sSub>
                          <m:sSubPr>
                            <m:ctrlPr>
                              <a:rPr lang="es-CO" sz="1100" b="1" i="1">
                                <a:solidFill>
                                  <a:schemeClr val="bg1"/>
                                </a:solidFill>
                                <a:effectLst/>
                                <a:latin typeface="Cambria Math" panose="02040503050406030204" pitchFamily="18" charset="0"/>
                                <a:ea typeface="+mn-ea"/>
                                <a:cs typeface="+mn-cs"/>
                              </a:rPr>
                            </m:ctrlPr>
                          </m:sSubPr>
                          <m:e>
                            <m:r>
                              <a:rPr lang="es-CO" sz="1100" b="1" i="1">
                                <a:solidFill>
                                  <a:schemeClr val="bg1"/>
                                </a:solidFill>
                                <a:effectLst/>
                                <a:latin typeface="Cambria Math" panose="02040503050406030204" pitchFamily="18" charset="0"/>
                                <a:ea typeface="+mn-ea"/>
                                <a:cs typeface="+mn-cs"/>
                              </a:rPr>
                              <m:t>𝑽</m:t>
                            </m:r>
                          </m:e>
                          <m:sub>
                            <m:r>
                              <a:rPr lang="es-CO" sz="1100" b="1" i="1">
                                <a:solidFill>
                                  <a:schemeClr val="bg1"/>
                                </a:solidFill>
                                <a:effectLst/>
                                <a:latin typeface="Cambria Math" panose="02040503050406030204" pitchFamily="18" charset="0"/>
                                <a:ea typeface="+mn-ea"/>
                                <a:cs typeface="+mn-cs"/>
                              </a:rPr>
                              <m:t>𝑴𝒊𝒏</m:t>
                            </m:r>
                          </m:sub>
                        </m:sSub>
                      </m:e>
                    </m:acc>
                  </m:oMath>
                </m:oMathPara>
              </a14:m>
              <a:endParaRPr lang="es-CO" sz="1100" b="1">
                <a:solidFill>
                  <a:schemeClr val="bg1"/>
                </a:solidFill>
              </a:endParaRPr>
            </a:p>
          </xdr:txBody>
        </xdr:sp>
      </mc:Choice>
      <mc:Fallback xmlns="">
        <xdr:sp macro="" textlink="">
          <xdr:nvSpPr>
            <xdr:cNvPr id="33" name="CuadroTexto 32"/>
            <xdr:cNvSpPr txBox="1"/>
          </xdr:nvSpPr>
          <xdr:spPr>
            <a:xfrm>
              <a:off x="11124856" y="4812496"/>
              <a:ext cx="68131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i="0">
                  <a:solidFill>
                    <a:schemeClr val="bg1"/>
                  </a:solidFill>
                  <a:latin typeface="Cambria Math" panose="02040503050406030204" pitchFamily="18" charset="0"/>
                </a:rPr>
                <a:t>(</a:t>
              </a:r>
              <a:r>
                <a:rPr lang="es-CO" sz="1100" b="1" i="0">
                  <a:solidFill>
                    <a:schemeClr val="bg1"/>
                  </a:solidFill>
                  <a:effectLst/>
                  <a:latin typeface="+mn-lt"/>
                  <a:ea typeface="+mn-ea"/>
                  <a:cs typeface="+mn-cs"/>
                </a:rPr>
                <a:t>𝑽_𝑴𝒊𝒏</a:t>
              </a:r>
              <a:r>
                <a:rPr lang="es-CO" sz="1100" b="1" i="0">
                  <a:solidFill>
                    <a:schemeClr val="bg1"/>
                  </a:solidFill>
                  <a:effectLst/>
                  <a:latin typeface="Cambria Math" panose="02040503050406030204" pitchFamily="18" charset="0"/>
                  <a:ea typeface="+mn-ea"/>
                  <a:cs typeface="+mn-cs"/>
                </a:rPr>
                <a:t> ) ̅</a:t>
              </a:r>
              <a:endParaRPr lang="es-CO" sz="1100" b="1">
                <a:solidFill>
                  <a:schemeClr val="bg1"/>
                </a:solidFill>
              </a:endParaRPr>
            </a:p>
          </xdr:txBody>
        </xdr:sp>
      </mc:Fallback>
    </mc:AlternateContent>
    <xdr:clientData/>
  </xdr:oneCellAnchor>
  <xdr:oneCellAnchor>
    <xdr:from>
      <xdr:col>1</xdr:col>
      <xdr:colOff>738494</xdr:colOff>
      <xdr:row>42</xdr:row>
      <xdr:rowOff>150916</xdr:rowOff>
    </xdr:from>
    <xdr:ext cx="802822" cy="172227"/>
    <mc:AlternateContent xmlns:mc="http://schemas.openxmlformats.org/markup-compatibility/2006" xmlns:a14="http://schemas.microsoft.com/office/drawing/2010/main">
      <mc:Choice Requires="a14">
        <xdr:sp macro="" textlink="">
          <xdr:nvSpPr>
            <xdr:cNvPr id="34" name="CuadroTexto 33"/>
            <xdr:cNvSpPr txBox="1"/>
          </xdr:nvSpPr>
          <xdr:spPr>
            <a:xfrm>
              <a:off x="1656358" y="13650439"/>
              <a:ext cx="80282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i="0">
                  <a:solidFill>
                    <a:sysClr val="windowText" lastClr="000000"/>
                  </a:solidFill>
                  <a:effectLst/>
                  <a:latin typeface="+mn-lt"/>
                  <a:ea typeface="+mn-ea"/>
                  <a:cs typeface="+mn-cs"/>
                </a:rPr>
                <a:t>u</a:t>
              </a:r>
              <a14:m>
                <m:oMath xmlns:m="http://schemas.openxmlformats.org/officeDocument/2006/math">
                  <m:d>
                    <m:dPr>
                      <m:ctrlPr>
                        <a:rPr lang="es-CO" sz="1100" b="1" i="1">
                          <a:solidFill>
                            <a:sysClr val="windowText" lastClr="000000"/>
                          </a:solidFill>
                          <a:effectLst/>
                          <a:latin typeface="Cambria Math" panose="02040503050406030204" pitchFamily="18" charset="0"/>
                          <a:ea typeface="+mn-ea"/>
                          <a:cs typeface="+mn-cs"/>
                        </a:rPr>
                      </m:ctrlPr>
                    </m:dPr>
                    <m:e>
                      <m:sSub>
                        <m:sSubPr>
                          <m:ctrlPr>
                            <a:rPr lang="es-CO" sz="1100" b="1" i="1">
                              <a:solidFill>
                                <a:sysClr val="windowText" lastClr="000000"/>
                              </a:solidFill>
                              <a:effectLst/>
                              <a:latin typeface="Cambria Math" panose="02040503050406030204" pitchFamily="18" charset="0"/>
                              <a:ea typeface="+mn-ea"/>
                              <a:cs typeface="+mn-cs"/>
                            </a:rPr>
                          </m:ctrlPr>
                        </m:sSubPr>
                        <m:e>
                          <m:r>
                            <a:rPr lang="es-CO" sz="1100" b="1" i="1">
                              <a:solidFill>
                                <a:sysClr val="windowText" lastClr="000000"/>
                              </a:solidFill>
                              <a:effectLst/>
                              <a:latin typeface="Cambria Math" panose="02040503050406030204" pitchFamily="18" charset="0"/>
                              <a:ea typeface="+mn-ea"/>
                              <a:cs typeface="+mn-cs"/>
                            </a:rPr>
                            <m:t>𝑽</m:t>
                          </m:r>
                        </m:e>
                        <m:sub>
                          <m:r>
                            <a:rPr lang="es-CO" sz="1100" b="1" i="1">
                              <a:solidFill>
                                <a:sysClr val="windowText" lastClr="000000"/>
                              </a:solidFill>
                              <a:effectLst/>
                              <a:latin typeface="Cambria Math" panose="02040503050406030204" pitchFamily="18" charset="0"/>
                              <a:ea typeface="+mn-ea"/>
                              <a:cs typeface="+mn-cs"/>
                            </a:rPr>
                            <m:t>𝒎𝒂𝒙</m:t>
                          </m:r>
                        </m:sub>
                      </m:sSub>
                    </m:e>
                  </m:d>
                </m:oMath>
              </a14:m>
              <a:endParaRPr lang="es-CO" sz="1100" b="1">
                <a:solidFill>
                  <a:sysClr val="windowText" lastClr="000000"/>
                </a:solidFill>
              </a:endParaRPr>
            </a:p>
          </xdr:txBody>
        </xdr:sp>
      </mc:Choice>
      <mc:Fallback xmlns="">
        <xdr:sp macro="" textlink="">
          <xdr:nvSpPr>
            <xdr:cNvPr id="34" name="CuadroTexto 33"/>
            <xdr:cNvSpPr txBox="1"/>
          </xdr:nvSpPr>
          <xdr:spPr>
            <a:xfrm>
              <a:off x="1656358" y="13650439"/>
              <a:ext cx="80282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i="0">
                  <a:solidFill>
                    <a:sysClr val="windowText" lastClr="000000"/>
                  </a:solidFill>
                  <a:effectLst/>
                  <a:latin typeface="+mn-lt"/>
                  <a:ea typeface="+mn-ea"/>
                  <a:cs typeface="+mn-cs"/>
                </a:rPr>
                <a:t>u(</a:t>
              </a:r>
              <a:r>
                <a:rPr lang="es-CO" sz="1100" b="1" i="0">
                  <a:solidFill>
                    <a:sysClr val="windowText" lastClr="000000"/>
                  </a:solidFill>
                  <a:effectLst/>
                  <a:latin typeface="Cambria Math" panose="02040503050406030204" pitchFamily="18" charset="0"/>
                  <a:ea typeface="+mn-ea"/>
                  <a:cs typeface="+mn-cs"/>
                </a:rPr>
                <a:t>𝑽</a:t>
              </a:r>
              <a:r>
                <a:rPr lang="es-CO" sz="1100" b="1" i="0">
                  <a:solidFill>
                    <a:sysClr val="windowText" lastClr="000000"/>
                  </a:solidFill>
                  <a:effectLst/>
                  <a:latin typeface="+mn-lt"/>
                  <a:ea typeface="+mn-ea"/>
                  <a:cs typeface="+mn-cs"/>
                </a:rPr>
                <a:t>_</a:t>
              </a:r>
              <a:r>
                <a:rPr lang="es-CO" sz="1100" b="1" i="0">
                  <a:solidFill>
                    <a:sysClr val="windowText" lastClr="000000"/>
                  </a:solidFill>
                  <a:effectLst/>
                  <a:latin typeface="Cambria Math" panose="02040503050406030204" pitchFamily="18" charset="0"/>
                  <a:ea typeface="+mn-ea"/>
                  <a:cs typeface="+mn-cs"/>
                </a:rPr>
                <a:t>𝒎𝒂𝒙</a:t>
              </a:r>
              <a:r>
                <a:rPr lang="es-CO" sz="1100" b="1" i="0">
                  <a:solidFill>
                    <a:sysClr val="windowText" lastClr="000000"/>
                  </a:solidFill>
                  <a:effectLst/>
                  <a:latin typeface="+mn-lt"/>
                  <a:ea typeface="+mn-ea"/>
                  <a:cs typeface="+mn-cs"/>
                </a:rPr>
                <a:t> )</a:t>
              </a:r>
              <a:endParaRPr lang="es-CO" sz="1100" b="1">
                <a:solidFill>
                  <a:sysClr val="windowText" lastClr="000000"/>
                </a:solidFill>
              </a:endParaRPr>
            </a:p>
          </xdr:txBody>
        </xdr:sp>
      </mc:Fallback>
    </mc:AlternateContent>
    <xdr:clientData/>
  </xdr:oneCellAnchor>
  <xdr:oneCellAnchor>
    <xdr:from>
      <xdr:col>12</xdr:col>
      <xdr:colOff>280909</xdr:colOff>
      <xdr:row>9</xdr:row>
      <xdr:rowOff>114299</xdr:rowOff>
    </xdr:from>
    <xdr:ext cx="346569" cy="172227"/>
    <mc:AlternateContent xmlns:mc="http://schemas.openxmlformats.org/markup-compatibility/2006" xmlns:a14="http://schemas.microsoft.com/office/drawing/2010/main">
      <mc:Choice Requires="a14">
        <xdr:sp macro="" textlink="">
          <xdr:nvSpPr>
            <xdr:cNvPr id="8" name="CuadroTexto 7"/>
            <xdr:cNvSpPr txBox="1"/>
          </xdr:nvSpPr>
          <xdr:spPr>
            <a:xfrm>
              <a:off x="11213952" y="3278256"/>
              <a:ext cx="34656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solidFill>
                              <a:schemeClr val="tx1"/>
                            </a:solidFill>
                            <a:effectLst/>
                            <a:latin typeface="Cambria Math" panose="02040503050406030204" pitchFamily="18" charset="0"/>
                            <a:ea typeface="+mn-ea"/>
                            <a:cs typeface="+mn-cs"/>
                          </a:rPr>
                        </m:ctrlPr>
                      </m:sSubPr>
                      <m:e>
                        <m:r>
                          <a:rPr lang="es-CO" sz="1100" b="1" i="1">
                            <a:solidFill>
                              <a:schemeClr val="tx1"/>
                            </a:solidFill>
                            <a:effectLst/>
                            <a:latin typeface="Cambria Math" panose="02040503050406030204" pitchFamily="18" charset="0"/>
                            <a:ea typeface="+mn-ea"/>
                            <a:cs typeface="+mn-cs"/>
                          </a:rPr>
                          <m:t>𝑽</m:t>
                        </m:r>
                      </m:e>
                      <m:sub>
                        <m:r>
                          <a:rPr lang="es-CO" sz="1100" b="1" i="1">
                            <a:solidFill>
                              <a:schemeClr val="tx1"/>
                            </a:solidFill>
                            <a:effectLst/>
                            <a:latin typeface="Cambria Math" panose="02040503050406030204" pitchFamily="18" charset="0"/>
                            <a:ea typeface="+mn-ea"/>
                            <a:cs typeface="+mn-cs"/>
                          </a:rPr>
                          <m:t>𝑴𝒂𝒙</m:t>
                        </m:r>
                      </m:sub>
                    </m:sSub>
                  </m:oMath>
                </m:oMathPara>
              </a14:m>
              <a:endParaRPr lang="es-CO" sz="1100"/>
            </a:p>
          </xdr:txBody>
        </xdr:sp>
      </mc:Choice>
      <mc:Fallback xmlns="">
        <xdr:sp macro="" textlink="">
          <xdr:nvSpPr>
            <xdr:cNvPr id="8" name="CuadroTexto 7"/>
            <xdr:cNvSpPr txBox="1"/>
          </xdr:nvSpPr>
          <xdr:spPr>
            <a:xfrm>
              <a:off x="11213952" y="3278256"/>
              <a:ext cx="34656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solidFill>
                    <a:schemeClr val="tx1"/>
                  </a:solidFill>
                  <a:effectLst/>
                  <a:latin typeface="+mn-lt"/>
                  <a:ea typeface="+mn-ea"/>
                  <a:cs typeface="+mn-cs"/>
                </a:rPr>
                <a:t>𝑽_𝑴</a:t>
              </a:r>
              <a:r>
                <a:rPr lang="es-CO" sz="1100" b="1" i="0">
                  <a:solidFill>
                    <a:schemeClr val="tx1"/>
                  </a:solidFill>
                  <a:effectLst/>
                  <a:latin typeface="Cambria Math" panose="02040503050406030204" pitchFamily="18" charset="0"/>
                  <a:ea typeface="+mn-ea"/>
                  <a:cs typeface="+mn-cs"/>
                </a:rPr>
                <a:t>𝒂𝒙</a:t>
              </a:r>
              <a:endParaRPr lang="es-CO" sz="1100"/>
            </a:p>
          </xdr:txBody>
        </xdr:sp>
      </mc:Fallback>
    </mc:AlternateContent>
    <xdr:clientData/>
  </xdr:oneCellAnchor>
  <xdr:oneCellAnchor>
    <xdr:from>
      <xdr:col>13</xdr:col>
      <xdr:colOff>124559</xdr:colOff>
      <xdr:row>9</xdr:row>
      <xdr:rowOff>153865</xdr:rowOff>
    </xdr:from>
    <xdr:ext cx="681319" cy="172227"/>
    <mc:AlternateContent xmlns:mc="http://schemas.openxmlformats.org/markup-compatibility/2006" xmlns:a14="http://schemas.microsoft.com/office/drawing/2010/main">
      <mc:Choice Requires="a14">
        <xdr:sp macro="" textlink="">
          <xdr:nvSpPr>
            <xdr:cNvPr id="36" name="CuadroTexto 35"/>
            <xdr:cNvSpPr txBox="1"/>
          </xdr:nvSpPr>
          <xdr:spPr>
            <a:xfrm>
              <a:off x="12030809" y="3319096"/>
              <a:ext cx="68131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solidFill>
                              <a:sysClr val="windowText" lastClr="000000"/>
                            </a:solidFill>
                            <a:effectLst/>
                            <a:latin typeface="Cambria Math" panose="02040503050406030204" pitchFamily="18" charset="0"/>
                            <a:ea typeface="+mn-ea"/>
                            <a:cs typeface="+mn-cs"/>
                          </a:rPr>
                        </m:ctrlPr>
                      </m:sSubPr>
                      <m:e>
                        <m:r>
                          <a:rPr lang="es-CO" sz="1100" b="1" i="1">
                            <a:solidFill>
                              <a:sysClr val="windowText" lastClr="000000"/>
                            </a:solidFill>
                            <a:effectLst/>
                            <a:latin typeface="Cambria Math" panose="02040503050406030204" pitchFamily="18" charset="0"/>
                            <a:ea typeface="+mn-ea"/>
                            <a:cs typeface="+mn-cs"/>
                          </a:rPr>
                          <m:t>𝑽</m:t>
                        </m:r>
                      </m:e>
                      <m:sub>
                        <m:r>
                          <a:rPr lang="es-CO" sz="1100" b="1" i="1">
                            <a:solidFill>
                              <a:sysClr val="windowText" lastClr="000000"/>
                            </a:solidFill>
                            <a:effectLst/>
                            <a:latin typeface="Cambria Math" panose="02040503050406030204" pitchFamily="18" charset="0"/>
                            <a:ea typeface="+mn-ea"/>
                            <a:cs typeface="+mn-cs"/>
                          </a:rPr>
                          <m:t>𝑴𝒊𝒏</m:t>
                        </m:r>
                      </m:sub>
                    </m:sSub>
                  </m:oMath>
                </m:oMathPara>
              </a14:m>
              <a:endParaRPr lang="es-CO" sz="1100">
                <a:solidFill>
                  <a:sysClr val="windowText" lastClr="000000"/>
                </a:solidFill>
              </a:endParaRPr>
            </a:p>
          </xdr:txBody>
        </xdr:sp>
      </mc:Choice>
      <mc:Fallback xmlns="">
        <xdr:sp macro="" textlink="">
          <xdr:nvSpPr>
            <xdr:cNvPr id="36" name="CuadroTexto 35"/>
            <xdr:cNvSpPr txBox="1"/>
          </xdr:nvSpPr>
          <xdr:spPr>
            <a:xfrm>
              <a:off x="12030809" y="3319096"/>
              <a:ext cx="68131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i="0">
                  <a:solidFill>
                    <a:sysClr val="windowText" lastClr="000000"/>
                  </a:solidFill>
                  <a:effectLst/>
                  <a:latin typeface="+mn-lt"/>
                  <a:ea typeface="+mn-ea"/>
                  <a:cs typeface="+mn-cs"/>
                </a:rPr>
                <a:t>𝑽_𝑴</a:t>
              </a:r>
              <a:r>
                <a:rPr lang="es-CO" sz="1100" b="1" i="0">
                  <a:solidFill>
                    <a:sysClr val="windowText" lastClr="000000"/>
                  </a:solidFill>
                  <a:effectLst/>
                  <a:latin typeface="Cambria Math" panose="02040503050406030204" pitchFamily="18" charset="0"/>
                  <a:ea typeface="+mn-ea"/>
                  <a:cs typeface="+mn-cs"/>
                </a:rPr>
                <a:t>𝒊𝒏</a:t>
              </a:r>
              <a:endParaRPr lang="es-CO" sz="1100">
                <a:solidFill>
                  <a:sysClr val="windowText" lastClr="000000"/>
                </a:solidFill>
              </a:endParaRPr>
            </a:p>
          </xdr:txBody>
        </xdr:sp>
      </mc:Fallback>
    </mc:AlternateContent>
    <xdr:clientData/>
  </xdr:oneCellAnchor>
  <xdr:oneCellAnchor>
    <xdr:from>
      <xdr:col>11</xdr:col>
      <xdr:colOff>48039</xdr:colOff>
      <xdr:row>15</xdr:row>
      <xdr:rowOff>362779</xdr:rowOff>
    </xdr:from>
    <xdr:ext cx="848630" cy="348557"/>
    <mc:AlternateContent xmlns:mc="http://schemas.openxmlformats.org/markup-compatibility/2006" xmlns:a14="http://schemas.microsoft.com/office/drawing/2010/main">
      <mc:Choice Requires="a14">
        <xdr:sp macro="" textlink="">
          <xdr:nvSpPr>
            <xdr:cNvPr id="26" name="CuadroTexto 25"/>
            <xdr:cNvSpPr txBox="1"/>
          </xdr:nvSpPr>
          <xdr:spPr>
            <a:xfrm>
              <a:off x="10069996" y="5431736"/>
              <a:ext cx="848630" cy="348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s-CO" sz="1100" i="1">
                            <a:solidFill>
                              <a:schemeClr val="tx1"/>
                            </a:solidFill>
                            <a:effectLst/>
                            <a:latin typeface="Cambria Math" panose="02040503050406030204" pitchFamily="18" charset="0"/>
                            <a:ea typeface="+mn-ea"/>
                            <a:cs typeface="+mn-cs"/>
                          </a:rPr>
                        </m:ctrlPr>
                      </m:fPr>
                      <m:num>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𝐸</m:t>
                            </m:r>
                          </m:e>
                          <m:sub>
                            <m:r>
                              <a:rPr lang="es-CO" sz="1100" b="0" i="1">
                                <a:solidFill>
                                  <a:schemeClr val="tx1"/>
                                </a:solidFill>
                                <a:effectLst/>
                                <a:latin typeface="Cambria Math" panose="02040503050406030204" pitchFamily="18" charset="0"/>
                                <a:ea typeface="+mn-ea"/>
                                <a:cs typeface="+mn-cs"/>
                              </a:rPr>
                              <m:t>𝑀𝑎𝑥</m:t>
                            </m:r>
                          </m:sub>
                        </m:sSub>
                        <m:r>
                          <a:rPr lang="es-CO" sz="1100" b="0" i="1">
                            <a:solidFill>
                              <a:schemeClr val="tx1"/>
                            </a:solidFill>
                            <a:effectLst/>
                            <a:latin typeface="Cambria Math" panose="02040503050406030204" pitchFamily="18" charset="0"/>
                            <a:ea typeface="+mn-ea"/>
                            <a:cs typeface="+mn-cs"/>
                          </a:rPr>
                          <m:t> − </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𝐸</m:t>
                            </m:r>
                          </m:e>
                          <m:sub>
                            <m:r>
                              <a:rPr lang="es-CO" sz="1100" b="0" i="1">
                                <a:solidFill>
                                  <a:schemeClr val="tx1"/>
                                </a:solidFill>
                                <a:effectLst/>
                                <a:latin typeface="Cambria Math" panose="02040503050406030204" pitchFamily="18" charset="0"/>
                                <a:ea typeface="+mn-ea"/>
                                <a:cs typeface="+mn-cs"/>
                              </a:rPr>
                              <m:t>𝑀𝑖𝑛</m:t>
                            </m:r>
                          </m:sub>
                        </m:sSub>
                      </m:num>
                      <m:den>
                        <m:rad>
                          <m:radPr>
                            <m:degHide m:val="on"/>
                            <m:ctrlPr>
                              <a:rPr lang="es-CO" sz="1100" i="1">
                                <a:solidFill>
                                  <a:schemeClr val="tx1"/>
                                </a:solidFill>
                                <a:effectLst/>
                                <a:latin typeface="Cambria Math" panose="02040503050406030204" pitchFamily="18" charset="0"/>
                                <a:ea typeface="+mn-ea"/>
                                <a:cs typeface="+mn-cs"/>
                              </a:rPr>
                            </m:ctrlPr>
                          </m:radPr>
                          <m:deg/>
                          <m:e>
                            <m:r>
                              <a:rPr lang="es-CO" sz="1100" b="0" i="1">
                                <a:solidFill>
                                  <a:schemeClr val="tx1"/>
                                </a:solidFill>
                                <a:effectLst/>
                                <a:latin typeface="Cambria Math" panose="02040503050406030204" pitchFamily="18" charset="0"/>
                                <a:ea typeface="+mn-ea"/>
                                <a:cs typeface="+mn-cs"/>
                              </a:rPr>
                              <m:t>12</m:t>
                            </m:r>
                          </m:e>
                        </m:rad>
                      </m:den>
                    </m:f>
                  </m:oMath>
                </m:oMathPara>
              </a14:m>
              <a:endParaRPr lang="es-CO" sz="1100"/>
            </a:p>
          </xdr:txBody>
        </xdr:sp>
      </mc:Choice>
      <mc:Fallback xmlns="">
        <xdr:sp macro="" textlink="">
          <xdr:nvSpPr>
            <xdr:cNvPr id="26" name="CuadroTexto 25"/>
            <xdr:cNvSpPr txBox="1"/>
          </xdr:nvSpPr>
          <xdr:spPr>
            <a:xfrm>
              <a:off x="10069996" y="5431736"/>
              <a:ext cx="848630" cy="348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i="0">
                  <a:solidFill>
                    <a:schemeClr val="tx1"/>
                  </a:solidFill>
                  <a:effectLst/>
                  <a:latin typeface="+mn-lt"/>
                  <a:ea typeface="+mn-ea"/>
                  <a:cs typeface="+mn-cs"/>
                </a:rPr>
                <a:t>(</a:t>
              </a:r>
              <a:r>
                <a:rPr lang="es-CO" sz="1100" b="0" i="0">
                  <a:solidFill>
                    <a:schemeClr val="tx1"/>
                  </a:solidFill>
                  <a:effectLst/>
                  <a:latin typeface="+mn-lt"/>
                  <a:ea typeface="+mn-ea"/>
                  <a:cs typeface="+mn-cs"/>
                </a:rPr>
                <a:t>𝐸_𝑀𝑎𝑥  − 𝐸_𝑀𝑖𝑛)/√12</a:t>
              </a:r>
              <a:endParaRPr lang="es-CO" sz="1100"/>
            </a:p>
          </xdr:txBody>
        </xdr:sp>
      </mc:Fallback>
    </mc:AlternateContent>
    <xdr:clientData/>
  </xdr:oneCellAnchor>
  <xdr:oneCellAnchor>
    <xdr:from>
      <xdr:col>14</xdr:col>
      <xdr:colOff>197261</xdr:colOff>
      <xdr:row>19</xdr:row>
      <xdr:rowOff>64214</xdr:rowOff>
    </xdr:from>
    <xdr:ext cx="487684" cy="226276"/>
    <mc:AlternateContent xmlns:mc="http://schemas.openxmlformats.org/markup-compatibility/2006" xmlns:a14="http://schemas.microsoft.com/office/drawing/2010/main">
      <mc:Choice Requires="a14">
        <xdr:sp macro="" textlink="">
          <xdr:nvSpPr>
            <xdr:cNvPr id="42" name="CuadroTexto 41"/>
            <xdr:cNvSpPr txBox="1"/>
          </xdr:nvSpPr>
          <xdr:spPr>
            <a:xfrm>
              <a:off x="11113553" y="5554467"/>
              <a:ext cx="487684" cy="2262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100" b="0" i="1">
                        <a:solidFill>
                          <a:schemeClr val="bg1"/>
                        </a:solidFill>
                        <a:effectLst/>
                        <a:latin typeface="Cambria Math" panose="02040503050406030204" pitchFamily="18" charset="0"/>
                        <a:ea typeface="+mn-ea"/>
                        <a:cs typeface="+mn-cs"/>
                      </a:rPr>
                      <m:t>∆</m:t>
                    </m:r>
                    <m:sSub>
                      <m:sSubPr>
                        <m:ctrlPr>
                          <a:rPr lang="es-CO" sz="1100" b="0" i="1">
                            <a:solidFill>
                              <a:schemeClr val="bg1"/>
                            </a:solidFill>
                            <a:effectLst/>
                            <a:latin typeface="Cambria Math" panose="02040503050406030204" pitchFamily="18" charset="0"/>
                            <a:ea typeface="+mn-ea"/>
                            <a:cs typeface="+mn-cs"/>
                          </a:rPr>
                        </m:ctrlPr>
                      </m:sSubPr>
                      <m:e>
                        <m:r>
                          <a:rPr lang="es-CO" sz="1100" b="0" i="1">
                            <a:solidFill>
                              <a:schemeClr val="bg1"/>
                            </a:solidFill>
                            <a:effectLst/>
                            <a:latin typeface="Cambria Math" panose="02040503050406030204" pitchFamily="18" charset="0"/>
                            <a:ea typeface="+mn-ea"/>
                            <a:cs typeface="+mn-cs"/>
                          </a:rPr>
                          <m:t>𝑉</m:t>
                        </m:r>
                      </m:e>
                      <m:sub>
                        <m:r>
                          <a:rPr lang="es-CO" sz="1100" b="0" i="1">
                            <a:solidFill>
                              <a:schemeClr val="bg1"/>
                            </a:solidFill>
                            <a:effectLst/>
                            <a:latin typeface="Cambria Math" panose="02040503050406030204" pitchFamily="18" charset="0"/>
                            <a:ea typeface="+mn-ea"/>
                            <a:cs typeface="+mn-cs"/>
                          </a:rPr>
                          <m:t>𝑀𝑖𝑛</m:t>
                        </m:r>
                      </m:sub>
                    </m:sSub>
                  </m:oMath>
                </m:oMathPara>
              </a14:m>
              <a:endParaRPr lang="es-CO" sz="1100" b="0">
                <a:solidFill>
                  <a:schemeClr val="bg1"/>
                </a:solidFill>
              </a:endParaRPr>
            </a:p>
          </xdr:txBody>
        </xdr:sp>
      </mc:Choice>
      <mc:Fallback xmlns="">
        <xdr:sp macro="" textlink="">
          <xdr:nvSpPr>
            <xdr:cNvPr id="42" name="CuadroTexto 41"/>
            <xdr:cNvSpPr txBox="1"/>
          </xdr:nvSpPr>
          <xdr:spPr>
            <a:xfrm>
              <a:off x="11113553" y="5554467"/>
              <a:ext cx="487684" cy="2262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solidFill>
                    <a:schemeClr val="bg1"/>
                  </a:solidFill>
                  <a:effectLst/>
                  <a:latin typeface="+mn-lt"/>
                  <a:ea typeface="+mn-ea"/>
                  <a:cs typeface="+mn-cs"/>
                </a:rPr>
                <a:t>∆𝑉_𝑀𝑖𝑛</a:t>
              </a:r>
              <a:endParaRPr lang="es-CO" sz="1100" b="0">
                <a:solidFill>
                  <a:schemeClr val="bg1"/>
                </a:solidFill>
              </a:endParaRPr>
            </a:p>
          </xdr:txBody>
        </xdr:sp>
      </mc:Fallback>
    </mc:AlternateContent>
    <xdr:clientData/>
  </xdr:oneCellAnchor>
  <xdr:oneCellAnchor>
    <xdr:from>
      <xdr:col>1</xdr:col>
      <xdr:colOff>92528</xdr:colOff>
      <xdr:row>44</xdr:row>
      <xdr:rowOff>155803</xdr:rowOff>
    </xdr:from>
    <xdr:ext cx="507254" cy="172227"/>
    <mc:AlternateContent xmlns:mc="http://schemas.openxmlformats.org/markup-compatibility/2006" xmlns:a14="http://schemas.microsoft.com/office/drawing/2010/main">
      <mc:Choice Requires="a14">
        <xdr:sp macro="" textlink="">
          <xdr:nvSpPr>
            <xdr:cNvPr id="28" name="CuadroTexto 27"/>
            <xdr:cNvSpPr txBox="1"/>
          </xdr:nvSpPr>
          <xdr:spPr>
            <a:xfrm>
              <a:off x="1006928" y="14386153"/>
              <a:ext cx="50725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ea typeface="Cambria Math" panose="02040503050406030204" pitchFamily="18" charset="0"/>
                          </a:rPr>
                        </m:ctrlPr>
                      </m:sSubPr>
                      <m:e>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m:t>
                        </m:r>
                      </m:e>
                      <m:sub>
                        <m:r>
                          <a:rPr lang="es-CO" sz="1100" b="1" i="1">
                            <a:latin typeface="Cambria Math" panose="02040503050406030204" pitchFamily="18" charset="0"/>
                            <a:ea typeface="Cambria Math" panose="02040503050406030204" pitchFamily="18" charset="0"/>
                          </a:rPr>
                          <m:t>𝒎𝒂𝒙</m:t>
                        </m:r>
                      </m:sub>
                    </m:sSub>
                  </m:oMath>
                </m:oMathPara>
              </a14:m>
              <a:endParaRPr lang="es-CO" sz="1100" b="1"/>
            </a:p>
          </xdr:txBody>
        </xdr:sp>
      </mc:Choice>
      <mc:Fallback xmlns="">
        <xdr:sp macro="" textlink="">
          <xdr:nvSpPr>
            <xdr:cNvPr id="28" name="CuadroTexto 27"/>
            <xdr:cNvSpPr txBox="1"/>
          </xdr:nvSpPr>
          <xdr:spPr>
            <a:xfrm>
              <a:off x="1006928" y="14386153"/>
              <a:ext cx="50725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1" i="0">
                  <a:latin typeface="Cambria Math" panose="02040503050406030204" pitchFamily="18" charset="0"/>
                  <a:ea typeface="Cambria Math" panose="02040503050406030204" pitchFamily="18" charset="0"/>
                </a:rPr>
                <a:t>〖</a:t>
              </a:r>
              <a:r>
                <a:rPr lang="es-CO" sz="1100" b="1" i="0">
                  <a:solidFill>
                    <a:schemeClr val="tx1"/>
                  </a:solidFill>
                  <a:effectLst/>
                  <a:latin typeface="Cambria Math" panose="02040503050406030204" pitchFamily="18" charset="0"/>
                  <a:ea typeface="+mn-ea"/>
                  <a:cs typeface="+mn-cs"/>
                </a:rPr>
                <a:t>∆𝑽</a:t>
              </a:r>
              <a:r>
                <a:rPr lang="es-CO" sz="1100" b="1" i="0">
                  <a:solidFill>
                    <a:schemeClr val="tx1"/>
                  </a:solidFill>
                  <a:effectLst/>
                  <a:latin typeface="Cambria Math" panose="02040503050406030204" pitchFamily="18" charset="0"/>
                  <a:ea typeface="Cambria Math" panose="02040503050406030204" pitchFamily="18" charset="0"/>
                  <a:cs typeface="+mn-cs"/>
                </a:rPr>
                <a:t>〗_</a:t>
              </a:r>
              <a:r>
                <a:rPr lang="es-CO" sz="1100" b="1" i="0">
                  <a:latin typeface="Cambria Math" panose="02040503050406030204" pitchFamily="18" charset="0"/>
                  <a:ea typeface="Cambria Math" panose="02040503050406030204" pitchFamily="18" charset="0"/>
                </a:rPr>
                <a:t>𝒎𝒂𝒙</a:t>
              </a:r>
              <a:endParaRPr lang="es-CO" sz="1100" b="1"/>
            </a:p>
          </xdr:txBody>
        </xdr:sp>
      </mc:Fallback>
    </mc:AlternateContent>
    <xdr:clientData/>
  </xdr:oneCellAnchor>
  <xdr:oneCellAnchor>
    <xdr:from>
      <xdr:col>1</xdr:col>
      <xdr:colOff>94893</xdr:colOff>
      <xdr:row>46</xdr:row>
      <xdr:rowOff>137180</xdr:rowOff>
    </xdr:from>
    <xdr:ext cx="413639" cy="172227"/>
    <mc:AlternateContent xmlns:mc="http://schemas.openxmlformats.org/markup-compatibility/2006" xmlns:a14="http://schemas.microsoft.com/office/drawing/2010/main">
      <mc:Choice Requires="a14">
        <xdr:sp macro="" textlink="">
          <xdr:nvSpPr>
            <xdr:cNvPr id="30" name="CuadroTexto 29"/>
            <xdr:cNvSpPr txBox="1"/>
          </xdr:nvSpPr>
          <xdr:spPr>
            <a:xfrm>
              <a:off x="1009293" y="14805680"/>
              <a:ext cx="41363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ea typeface="Cambria Math" panose="02040503050406030204" pitchFamily="18" charset="0"/>
                          </a:rPr>
                        </m:ctrlPr>
                      </m:sSubPr>
                      <m:e>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m:t>
                        </m:r>
                      </m:e>
                      <m:sub>
                        <m:r>
                          <a:rPr lang="es-CO" sz="1100" b="1" i="1">
                            <a:latin typeface="Cambria Math" panose="02040503050406030204" pitchFamily="18" charset="0"/>
                            <a:ea typeface="Cambria Math" panose="02040503050406030204" pitchFamily="18" charset="0"/>
                          </a:rPr>
                          <m:t>𝒎𝒊𝒏</m:t>
                        </m:r>
                      </m:sub>
                    </m:sSub>
                  </m:oMath>
                </m:oMathPara>
              </a14:m>
              <a:endParaRPr lang="es-CO" sz="1100" b="1"/>
            </a:p>
          </xdr:txBody>
        </xdr:sp>
      </mc:Choice>
      <mc:Fallback xmlns="">
        <xdr:sp macro="" textlink="">
          <xdr:nvSpPr>
            <xdr:cNvPr id="30" name="CuadroTexto 29"/>
            <xdr:cNvSpPr txBox="1"/>
          </xdr:nvSpPr>
          <xdr:spPr>
            <a:xfrm>
              <a:off x="1009293" y="14805680"/>
              <a:ext cx="41363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a:t>
              </a:r>
              <a:r>
                <a:rPr lang="es-CO" sz="1100" b="1" i="0">
                  <a:solidFill>
                    <a:schemeClr val="tx1"/>
                  </a:solidFill>
                  <a:effectLst/>
                  <a:latin typeface="Cambria Math" panose="02040503050406030204" pitchFamily="18" charset="0"/>
                  <a:ea typeface="+mn-ea"/>
                  <a:cs typeface="+mn-cs"/>
                </a:rPr>
                <a:t>∆𝑽</a:t>
              </a:r>
              <a:r>
                <a:rPr lang="es-CO" sz="1100" b="1" i="0">
                  <a:solidFill>
                    <a:schemeClr val="tx1"/>
                  </a:solidFill>
                  <a:effectLst/>
                  <a:latin typeface="Cambria Math" panose="02040503050406030204" pitchFamily="18" charset="0"/>
                  <a:ea typeface="Cambria Math" panose="02040503050406030204" pitchFamily="18" charset="0"/>
                  <a:cs typeface="+mn-cs"/>
                </a:rPr>
                <a:t>〗_</a:t>
              </a:r>
              <a:r>
                <a:rPr lang="es-CO" sz="1100" b="1" i="0">
                  <a:latin typeface="Cambria Math" panose="02040503050406030204" pitchFamily="18" charset="0"/>
                  <a:ea typeface="Cambria Math" panose="02040503050406030204" pitchFamily="18" charset="0"/>
                </a:rPr>
                <a:t>𝒎𝒊𝒏</a:t>
              </a:r>
              <a:endParaRPr lang="es-CO" sz="1100" b="1"/>
            </a:p>
          </xdr:txBody>
        </xdr:sp>
      </mc:Fallback>
    </mc:AlternateContent>
    <xdr:clientData/>
  </xdr:oneCellAnchor>
  <xdr:oneCellAnchor>
    <xdr:from>
      <xdr:col>1</xdr:col>
      <xdr:colOff>680787</xdr:colOff>
      <xdr:row>47</xdr:row>
      <xdr:rowOff>161925</xdr:rowOff>
    </xdr:from>
    <xdr:ext cx="465320" cy="172227"/>
    <mc:AlternateContent xmlns:mc="http://schemas.openxmlformats.org/markup-compatibility/2006" xmlns:a14="http://schemas.microsoft.com/office/drawing/2010/main">
      <mc:Choice Requires="a14">
        <xdr:sp macro="" textlink="">
          <xdr:nvSpPr>
            <xdr:cNvPr id="37" name="CuadroTexto 36"/>
            <xdr:cNvSpPr txBox="1"/>
          </xdr:nvSpPr>
          <xdr:spPr>
            <a:xfrm>
              <a:off x="1593182" y="15191372"/>
              <a:ext cx="46532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ea typeface="Cambria Math" panose="02040503050406030204" pitchFamily="18" charset="0"/>
                          </a:rPr>
                        </m:ctrlPr>
                      </m:sSubPr>
                      <m:e>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m:t>
                        </m:r>
                      </m:e>
                      <m:sub>
                        <m:r>
                          <a:rPr lang="es-CO" sz="1100" b="1" i="1">
                            <a:latin typeface="Cambria Math" panose="02040503050406030204" pitchFamily="18" charset="0"/>
                            <a:ea typeface="Cambria Math" panose="02040503050406030204" pitchFamily="18" charset="0"/>
                          </a:rPr>
                          <m:t>𝒊𝒏𝒉𝒐</m:t>
                        </m:r>
                        <m:r>
                          <a:rPr lang="es-CO" sz="1100" b="1" i="1">
                            <a:latin typeface="Cambria Math" panose="02040503050406030204" pitchFamily="18" charset="0"/>
                            <a:ea typeface="Cambria Math" panose="02040503050406030204" pitchFamily="18" charset="0"/>
                          </a:rPr>
                          <m:t> </m:t>
                        </m:r>
                      </m:sub>
                    </m:sSub>
                  </m:oMath>
                </m:oMathPara>
              </a14:m>
              <a:endParaRPr lang="es-CO" sz="1100" b="1"/>
            </a:p>
          </xdr:txBody>
        </xdr:sp>
      </mc:Choice>
      <mc:Fallback xmlns="">
        <xdr:sp macro="" textlink="">
          <xdr:nvSpPr>
            <xdr:cNvPr id="37" name="CuadroTexto 36"/>
            <xdr:cNvSpPr txBox="1"/>
          </xdr:nvSpPr>
          <xdr:spPr>
            <a:xfrm>
              <a:off x="1593182" y="15191372"/>
              <a:ext cx="46532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ea typeface="Cambria Math" panose="02040503050406030204" pitchFamily="18" charset="0"/>
                </a:rPr>
                <a:t>〖</a:t>
              </a:r>
              <a:r>
                <a:rPr lang="es-CO" sz="1100" b="1" i="0">
                  <a:solidFill>
                    <a:schemeClr val="tx1"/>
                  </a:solidFill>
                  <a:effectLst/>
                  <a:latin typeface="+mn-lt"/>
                  <a:ea typeface="+mn-ea"/>
                  <a:cs typeface="+mn-cs"/>
                </a:rPr>
                <a:t>∆𝑽</a:t>
              </a:r>
              <a:r>
                <a:rPr lang="es-CO" sz="1100" b="1" i="0">
                  <a:solidFill>
                    <a:schemeClr val="tx1"/>
                  </a:solidFill>
                  <a:effectLst/>
                  <a:latin typeface="Cambria Math" panose="02040503050406030204" pitchFamily="18" charset="0"/>
                  <a:ea typeface="Cambria Math" panose="02040503050406030204" pitchFamily="18" charset="0"/>
                  <a:cs typeface="+mn-cs"/>
                </a:rPr>
                <a:t>〗_(</a:t>
              </a:r>
              <a:r>
                <a:rPr lang="es-CO" sz="1100" b="1" i="0">
                  <a:latin typeface="Cambria Math" panose="02040503050406030204" pitchFamily="18" charset="0"/>
                  <a:ea typeface="Cambria Math" panose="02040503050406030204" pitchFamily="18" charset="0"/>
                </a:rPr>
                <a:t>𝒊𝒏𝒉𝒐 )</a:t>
              </a:r>
              <a:endParaRPr lang="es-CO" sz="1100" b="1"/>
            </a:p>
          </xdr:txBody>
        </xdr:sp>
      </mc:Fallback>
    </mc:AlternateContent>
    <xdr:clientData/>
  </xdr:oneCellAnchor>
  <xdr:oneCellAnchor>
    <xdr:from>
      <xdr:col>1</xdr:col>
      <xdr:colOff>415591</xdr:colOff>
      <xdr:row>48</xdr:row>
      <xdr:rowOff>56648</xdr:rowOff>
    </xdr:from>
    <xdr:ext cx="1635291" cy="325795"/>
    <mc:AlternateContent xmlns:mc="http://schemas.openxmlformats.org/markup-compatibility/2006" xmlns:a14="http://schemas.microsoft.com/office/drawing/2010/main">
      <mc:Choice Requires="a14">
        <xdr:sp macro="" textlink="">
          <xdr:nvSpPr>
            <xdr:cNvPr id="38" name="CuadroTexto 37"/>
            <xdr:cNvSpPr txBox="1"/>
          </xdr:nvSpPr>
          <xdr:spPr>
            <a:xfrm>
              <a:off x="1329991" y="15487148"/>
              <a:ext cx="1635291" cy="325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000" b="1" i="1">
                        <a:latin typeface="Cambria Math" panose="02040503050406030204" pitchFamily="18" charset="0"/>
                      </a:rPr>
                      <m:t>𝒖</m:t>
                    </m:r>
                    <m:d>
                      <m:dPr>
                        <m:ctrlPr>
                          <a:rPr lang="es-CO" sz="1000" b="1" i="1">
                            <a:latin typeface="Cambria Math" panose="02040503050406030204" pitchFamily="18" charset="0"/>
                          </a:rPr>
                        </m:ctrlPr>
                      </m:dPr>
                      <m:e>
                        <m:sSub>
                          <m:sSubPr>
                            <m:ctrlPr>
                              <a:rPr lang="es-CO" sz="1000" b="1" i="1">
                                <a:latin typeface="Cambria Math" panose="02040503050406030204" pitchFamily="18" charset="0"/>
                              </a:rPr>
                            </m:ctrlPr>
                          </m:sSubPr>
                          <m:e>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𝑫</m:t>
                            </m:r>
                          </m:e>
                          <m:sub>
                            <m:r>
                              <a:rPr lang="es-CO" sz="1000" b="1" i="1">
                                <a:latin typeface="Cambria Math" panose="02040503050406030204" pitchFamily="18" charset="0"/>
                              </a:rPr>
                              <m:t>𝒎𝒆𝒕</m:t>
                            </m:r>
                          </m:sub>
                        </m:sSub>
                        <m:r>
                          <a:rPr lang="es-CO" sz="1000" b="1" i="1">
                            <a:latin typeface="Cambria Math" panose="02040503050406030204" pitchFamily="18" charset="0"/>
                          </a:rPr>
                          <m:t> </m:t>
                        </m:r>
                      </m:e>
                    </m:d>
                    <m:r>
                      <a:rPr lang="es-CO" sz="1000" b="1" i="1">
                        <a:latin typeface="Cambria Math" panose="02040503050406030204" pitchFamily="18" charset="0"/>
                      </a:rPr>
                      <m:t>=</m:t>
                    </m:r>
                    <m:f>
                      <m:fPr>
                        <m:ctrlPr>
                          <a:rPr lang="es-CO" sz="1000" b="1" i="1">
                            <a:latin typeface="Cambria Math" panose="02040503050406030204" pitchFamily="18" charset="0"/>
                          </a:rPr>
                        </m:ctrlPr>
                      </m:fPr>
                      <m:num>
                        <m:r>
                          <a:rPr lang="es-CO" sz="1000" b="1" i="1">
                            <a:latin typeface="Cambria Math" panose="02040503050406030204" pitchFamily="18" charset="0"/>
                          </a:rPr>
                          <m:t>𝒔</m:t>
                        </m:r>
                        <m:r>
                          <a:rPr lang="es-CO" sz="1000" b="1" i="1">
                            <a:latin typeface="Cambria Math" panose="02040503050406030204" pitchFamily="18" charset="0"/>
                          </a:rPr>
                          <m:t>(</m:t>
                        </m:r>
                        <m:sSub>
                          <m:sSubPr>
                            <m:ctrlPr>
                              <a:rPr lang="es-CO" sz="1000" b="1" i="1">
                                <a:latin typeface="Cambria Math" panose="02040503050406030204" pitchFamily="18" charset="0"/>
                              </a:rPr>
                            </m:ctrlPr>
                          </m:sSubPr>
                          <m:e>
                            <m:r>
                              <a:rPr lang="es-CO" sz="1000" b="1" i="1">
                                <a:latin typeface="Cambria Math" panose="02040503050406030204" pitchFamily="18" charset="0"/>
                              </a:rPr>
                              <m:t>𝑫</m:t>
                            </m:r>
                          </m:e>
                          <m:sub>
                            <m:r>
                              <a:rPr lang="es-CO" sz="1000" b="1" i="1">
                                <a:latin typeface="Cambria Math" panose="02040503050406030204" pitchFamily="18" charset="0"/>
                              </a:rPr>
                              <m:t>𝒑𝒓𝒐𝒎</m:t>
                            </m:r>
                          </m:sub>
                        </m:sSub>
                      </m:num>
                      <m:den>
                        <m:rad>
                          <m:radPr>
                            <m:degHide m:val="on"/>
                            <m:ctrlPr>
                              <a:rPr lang="es-CO" sz="1000" b="1" i="1">
                                <a:latin typeface="Cambria Math" panose="02040503050406030204" pitchFamily="18" charset="0"/>
                              </a:rPr>
                            </m:ctrlPr>
                          </m:radPr>
                          <m:deg/>
                          <m:e>
                            <m:r>
                              <a:rPr lang="es-CO" sz="1000" b="1" i="1">
                                <a:latin typeface="Cambria Math" panose="02040503050406030204" pitchFamily="18" charset="0"/>
                              </a:rPr>
                              <m:t>𝑵</m:t>
                            </m:r>
                          </m:e>
                        </m:rad>
                      </m:den>
                    </m:f>
                  </m:oMath>
                </m:oMathPara>
              </a14:m>
              <a:endParaRPr lang="es-CO" sz="1000" b="1" i="1" baseline="-25000"/>
            </a:p>
          </xdr:txBody>
        </xdr:sp>
      </mc:Choice>
      <mc:Fallback xmlns="">
        <xdr:sp macro="" textlink="">
          <xdr:nvSpPr>
            <xdr:cNvPr id="38" name="CuadroTexto 37"/>
            <xdr:cNvSpPr txBox="1"/>
          </xdr:nvSpPr>
          <xdr:spPr>
            <a:xfrm>
              <a:off x="1329991" y="15487148"/>
              <a:ext cx="1635291" cy="325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000" b="1" i="0">
                  <a:latin typeface="Cambria Math" panose="02040503050406030204" pitchFamily="18" charset="0"/>
                </a:rPr>
                <a:t>𝒖(〖</a:t>
              </a:r>
              <a:r>
                <a:rPr lang="es-CO" sz="1000" b="1" i="0">
                  <a:solidFill>
                    <a:schemeClr val="tx1"/>
                  </a:solidFill>
                  <a:effectLst/>
                  <a:latin typeface="Cambria Math" panose="02040503050406030204" pitchFamily="18" charset="0"/>
                  <a:ea typeface="+mn-ea"/>
                  <a:cs typeface="+mn-cs"/>
                </a:rPr>
                <a:t>∆𝑫〗_</a:t>
              </a:r>
              <a:r>
                <a:rPr lang="es-CO" sz="1000" b="1" i="0">
                  <a:latin typeface="Cambria Math" panose="02040503050406030204" pitchFamily="18" charset="0"/>
                </a:rPr>
                <a:t>𝒎𝒆𝒕  )=(𝒔(𝑫_𝒑𝒓𝒐𝒎)/√𝑵</a:t>
              </a:r>
              <a:endParaRPr lang="es-CO" sz="1000" b="1" i="1" baseline="-25000"/>
            </a:p>
          </xdr:txBody>
        </xdr:sp>
      </mc:Fallback>
    </mc:AlternateContent>
    <xdr:clientData/>
  </xdr:oneCellAnchor>
  <xdr:oneCellAnchor>
    <xdr:from>
      <xdr:col>12</xdr:col>
      <xdr:colOff>323850</xdr:colOff>
      <xdr:row>49</xdr:row>
      <xdr:rowOff>109537</xdr:rowOff>
    </xdr:from>
    <xdr:ext cx="345864" cy="172227"/>
    <mc:AlternateContent xmlns:mc="http://schemas.openxmlformats.org/markup-compatibility/2006" xmlns:a14="http://schemas.microsoft.com/office/drawing/2010/main">
      <mc:Choice Requires="a14">
        <xdr:sp macro="" textlink="">
          <xdr:nvSpPr>
            <xdr:cNvPr id="43" name="CuadroTexto 42"/>
            <xdr:cNvSpPr txBox="1"/>
          </xdr:nvSpPr>
          <xdr:spPr>
            <a:xfrm>
              <a:off x="11296650" y="15921037"/>
              <a:ext cx="34586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r>
                      <a:rPr lang="es-CO" sz="1100" b="1" i="1">
                        <a:latin typeface="Cambria Math" panose="02040503050406030204" pitchFamily="18" charset="0"/>
                      </a:rPr>
                      <m:t>𝑫</m:t>
                    </m:r>
                    <m:r>
                      <a:rPr lang="es-CO" sz="1100" b="1" i="1">
                        <a:latin typeface="Cambria Math" panose="02040503050406030204" pitchFamily="18" charset="0"/>
                      </a:rPr>
                      <m:t>)</m:t>
                    </m:r>
                  </m:oMath>
                </m:oMathPara>
              </a14:m>
              <a:endParaRPr lang="es-CO" sz="1100" b="1"/>
            </a:p>
          </xdr:txBody>
        </xdr:sp>
      </mc:Choice>
      <mc:Fallback xmlns="">
        <xdr:sp macro="" textlink="">
          <xdr:nvSpPr>
            <xdr:cNvPr id="43" name="CuadroTexto 42"/>
            <xdr:cNvSpPr txBox="1"/>
          </xdr:nvSpPr>
          <xdr:spPr>
            <a:xfrm>
              <a:off x="11296650" y="15921037"/>
              <a:ext cx="34586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𝒖(𝑫)</a:t>
              </a:r>
              <a:endParaRPr lang="es-CO" sz="1100" b="1"/>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314325</xdr:colOff>
      <xdr:row>71</xdr:row>
      <xdr:rowOff>228600</xdr:rowOff>
    </xdr:from>
    <xdr:to>
      <xdr:col>9</xdr:col>
      <xdr:colOff>216535</xdr:colOff>
      <xdr:row>74</xdr:row>
      <xdr:rowOff>0</xdr:rowOff>
    </xdr:to>
    <xdr:pic>
      <xdr:nvPicPr>
        <xdr:cNvPr id="2" name="Imagen 1"/>
        <xdr:cNvPicPr/>
      </xdr:nvPicPr>
      <xdr:blipFill rotWithShape="1">
        <a:blip xmlns:r="http://schemas.openxmlformats.org/officeDocument/2006/relationships" r:embed="rId1"/>
        <a:srcRect l="6907" t="24203" r="3198" b="66560"/>
        <a:stretch/>
      </xdr:blipFill>
      <xdr:spPr bwMode="auto">
        <a:xfrm>
          <a:off x="314325" y="15411450"/>
          <a:ext cx="5417185" cy="542925"/>
        </a:xfrm>
        <a:prstGeom prst="rect">
          <a:avLst/>
        </a:prstGeom>
        <a:ln w="88900" cap="sq" cmpd="thickThin">
          <a:solidFill>
            <a:srgbClr val="000000"/>
          </a:solidFill>
          <a:prstDash val="solid"/>
          <a:miter lim="800000"/>
        </a:ln>
        <a:effectLst>
          <a:innerShdw blurRad="76200">
            <a:srgbClr val="000000"/>
          </a:innerShdw>
        </a:effectLst>
        <a:extLst>
          <a:ext uri="{53640926-AAD7-44D8-BBD7-CCE9431645EC}">
            <a14:shadowObscured xmlns:a14="http://schemas.microsoft.com/office/drawing/2010/main"/>
          </a:ext>
        </a:extLst>
      </xdr:spPr>
    </xdr:pic>
    <xdr:clientData/>
  </xdr:twoCellAnchor>
  <xdr:twoCellAnchor>
    <xdr:from>
      <xdr:col>1</xdr:col>
      <xdr:colOff>447675</xdr:colOff>
      <xdr:row>87</xdr:row>
      <xdr:rowOff>38100</xdr:rowOff>
    </xdr:from>
    <xdr:to>
      <xdr:col>1</xdr:col>
      <xdr:colOff>619125</xdr:colOff>
      <xdr:row>87</xdr:row>
      <xdr:rowOff>238125</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2183" t="26282" r="84860" b="67474"/>
        <a:stretch>
          <a:fillRect/>
        </a:stretch>
      </xdr:blipFill>
      <xdr:spPr bwMode="auto">
        <a:xfrm>
          <a:off x="800100" y="18878550"/>
          <a:ext cx="17145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447675</xdr:colOff>
      <xdr:row>88</xdr:row>
      <xdr:rowOff>19050</xdr:rowOff>
    </xdr:from>
    <xdr:to>
      <xdr:col>1</xdr:col>
      <xdr:colOff>763905</xdr:colOff>
      <xdr:row>88</xdr:row>
      <xdr:rowOff>203835</xdr:rowOff>
    </xdr:to>
    <xdr:pic>
      <xdr:nvPicPr>
        <xdr:cNvPr id="4" name="Imagen 3"/>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9180" t="27724" r="76804" b="66879"/>
        <a:stretch>
          <a:fillRect/>
        </a:stretch>
      </xdr:blipFill>
      <xdr:spPr bwMode="auto">
        <a:xfrm>
          <a:off x="800100" y="19221450"/>
          <a:ext cx="316230" cy="184785"/>
        </a:xfrm>
        <a:prstGeom prst="rect">
          <a:avLst/>
        </a:prstGeom>
        <a:noFill/>
        <a:ln>
          <a:noFill/>
        </a:ln>
      </xdr:spPr>
    </xdr:pic>
    <xdr:clientData/>
  </xdr:twoCellAnchor>
  <xdr:twoCellAnchor editAs="oneCell">
    <xdr:from>
      <xdr:col>1</xdr:col>
      <xdr:colOff>447675</xdr:colOff>
      <xdr:row>89</xdr:row>
      <xdr:rowOff>19051</xdr:rowOff>
    </xdr:from>
    <xdr:to>
      <xdr:col>1</xdr:col>
      <xdr:colOff>706755</xdr:colOff>
      <xdr:row>89</xdr:row>
      <xdr:rowOff>204471</xdr:rowOff>
    </xdr:to>
    <xdr:pic>
      <xdr:nvPicPr>
        <xdr:cNvPr id="5" name="Imagen 4"/>
        <xdr:cNvPicPr/>
      </xdr:nvPicPr>
      <xdr:blipFill>
        <a:blip xmlns:r="http://schemas.openxmlformats.org/officeDocument/2006/relationships" r:embed="rId3">
          <a:extLst>
            <a:ext uri="{28A0092B-C50C-407E-A947-70E740481C1C}">
              <a14:useLocalDpi xmlns:a14="http://schemas.microsoft.com/office/drawing/2010/main" val="0"/>
            </a:ext>
          </a:extLst>
        </a:blip>
        <a:srcRect l="24089" t="26923" r="72009" b="67484"/>
        <a:stretch>
          <a:fillRect/>
        </a:stretch>
      </xdr:blipFill>
      <xdr:spPr bwMode="auto">
        <a:xfrm>
          <a:off x="800100" y="19478626"/>
          <a:ext cx="259080" cy="185420"/>
        </a:xfrm>
        <a:prstGeom prst="rect">
          <a:avLst/>
        </a:prstGeom>
        <a:noFill/>
        <a:ln>
          <a:noFill/>
        </a:ln>
      </xdr:spPr>
    </xdr:pic>
    <xdr:clientData/>
  </xdr:twoCellAnchor>
  <xdr:twoCellAnchor editAs="oneCell">
    <xdr:from>
      <xdr:col>1</xdr:col>
      <xdr:colOff>466725</xdr:colOff>
      <xdr:row>90</xdr:row>
      <xdr:rowOff>66675</xdr:rowOff>
    </xdr:from>
    <xdr:to>
      <xdr:col>1</xdr:col>
      <xdr:colOff>708025</xdr:colOff>
      <xdr:row>90</xdr:row>
      <xdr:rowOff>252095</xdr:rowOff>
    </xdr:to>
    <xdr:pic>
      <xdr:nvPicPr>
        <xdr:cNvPr id="6" name="Imagen 5"/>
        <xdr:cNvPicPr/>
      </xdr:nvPicPr>
      <xdr:blipFill rotWithShape="1">
        <a:blip xmlns:r="http://schemas.openxmlformats.org/officeDocument/2006/relationships" r:embed="rId1"/>
        <a:srcRect l="30917" t="27092" r="66112" b="66954"/>
        <a:stretch/>
      </xdr:blipFill>
      <xdr:spPr bwMode="auto">
        <a:xfrm>
          <a:off x="819150" y="19916775"/>
          <a:ext cx="241300" cy="185420"/>
        </a:xfrm>
        <a:prstGeom prst="rect">
          <a:avLst/>
        </a:prstGeom>
        <a:ln>
          <a:noFill/>
        </a:ln>
        <a:extLst>
          <a:ext uri="{53640926-AAD7-44D8-BBD7-CCE9431645EC}">
            <a14:shadowObscured xmlns:a14="http://schemas.microsoft.com/office/drawing/2010/main"/>
          </a:ext>
        </a:extLst>
      </xdr:spPr>
    </xdr:pic>
    <xdr:clientData/>
  </xdr:twoCellAnchor>
  <xdr:twoCellAnchor>
    <xdr:from>
      <xdr:col>1</xdr:col>
      <xdr:colOff>523875</xdr:colOff>
      <xdr:row>91</xdr:row>
      <xdr:rowOff>95250</xdr:rowOff>
    </xdr:from>
    <xdr:to>
      <xdr:col>1</xdr:col>
      <xdr:colOff>647700</xdr:colOff>
      <xdr:row>92</xdr:row>
      <xdr:rowOff>9525</xdr:rowOff>
    </xdr:to>
    <xdr:pic>
      <xdr:nvPicPr>
        <xdr:cNvPr id="7" name="Imagen 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37697" t="26598" r="60135" b="68105"/>
        <a:stretch>
          <a:fillRect/>
        </a:stretch>
      </xdr:blipFill>
      <xdr:spPr bwMode="auto">
        <a:xfrm>
          <a:off x="876300" y="20202525"/>
          <a:ext cx="12382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457200</xdr:colOff>
      <xdr:row>92</xdr:row>
      <xdr:rowOff>95250</xdr:rowOff>
    </xdr:from>
    <xdr:to>
      <xdr:col>1</xdr:col>
      <xdr:colOff>789305</xdr:colOff>
      <xdr:row>93</xdr:row>
      <xdr:rowOff>34290</xdr:rowOff>
    </xdr:to>
    <xdr:pic>
      <xdr:nvPicPr>
        <xdr:cNvPr id="8" name="Imagen 7"/>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40720" t="26944" r="54791" b="66789"/>
        <a:stretch>
          <a:fillRect/>
        </a:stretch>
      </xdr:blipFill>
      <xdr:spPr bwMode="auto">
        <a:xfrm>
          <a:off x="809625" y="20459700"/>
          <a:ext cx="332105" cy="196215"/>
        </a:xfrm>
        <a:prstGeom prst="rect">
          <a:avLst/>
        </a:prstGeom>
        <a:noFill/>
        <a:ln>
          <a:noFill/>
        </a:ln>
      </xdr:spPr>
    </xdr:pic>
    <xdr:clientData/>
  </xdr:twoCellAnchor>
  <xdr:twoCellAnchor editAs="oneCell">
    <xdr:from>
      <xdr:col>1</xdr:col>
      <xdr:colOff>438151</xdr:colOff>
      <xdr:row>93</xdr:row>
      <xdr:rowOff>76200</xdr:rowOff>
    </xdr:from>
    <xdr:to>
      <xdr:col>1</xdr:col>
      <xdr:colOff>791211</xdr:colOff>
      <xdr:row>93</xdr:row>
      <xdr:rowOff>231775</xdr:rowOff>
    </xdr:to>
    <xdr:pic>
      <xdr:nvPicPr>
        <xdr:cNvPr id="9" name="Imagen 8"/>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l="54910" t="28040" r="39955" b="67065"/>
        <a:stretch>
          <a:fillRect/>
        </a:stretch>
      </xdr:blipFill>
      <xdr:spPr bwMode="auto">
        <a:xfrm>
          <a:off x="790576" y="20697825"/>
          <a:ext cx="353060" cy="155575"/>
        </a:xfrm>
        <a:prstGeom prst="rect">
          <a:avLst/>
        </a:prstGeom>
        <a:noFill/>
        <a:ln>
          <a:noFill/>
        </a:ln>
      </xdr:spPr>
    </xdr:pic>
    <xdr:clientData/>
  </xdr:twoCellAnchor>
  <xdr:twoCellAnchor editAs="oneCell">
    <xdr:from>
      <xdr:col>1</xdr:col>
      <xdr:colOff>704850</xdr:colOff>
      <xdr:row>94</xdr:row>
      <xdr:rowOff>66676</xdr:rowOff>
    </xdr:from>
    <xdr:to>
      <xdr:col>1</xdr:col>
      <xdr:colOff>800100</xdr:colOff>
      <xdr:row>94</xdr:row>
      <xdr:rowOff>219076</xdr:rowOff>
    </xdr:to>
    <xdr:pic>
      <xdr:nvPicPr>
        <xdr:cNvPr id="10" name="Imagen 9"/>
        <xdr:cNvPicPr/>
      </xdr:nvPicPr>
      <xdr:blipFill>
        <a:blip xmlns:r="http://schemas.openxmlformats.org/officeDocument/2006/relationships" r:embed="rId1">
          <a:extLst>
            <a:ext uri="{28A0092B-C50C-407E-A947-70E740481C1C}">
              <a14:useLocalDpi xmlns:a14="http://schemas.microsoft.com/office/drawing/2010/main" val="0"/>
            </a:ext>
          </a:extLst>
        </a:blip>
        <a:srcRect l="40720" t="26944" r="58366" b="68909"/>
        <a:stretch>
          <a:fillRect/>
        </a:stretch>
      </xdr:blipFill>
      <xdr:spPr bwMode="auto">
        <a:xfrm>
          <a:off x="1057275" y="20945476"/>
          <a:ext cx="95250" cy="152400"/>
        </a:xfrm>
        <a:prstGeom prst="rect">
          <a:avLst/>
        </a:prstGeom>
        <a:noFill/>
        <a:ln>
          <a:noFill/>
        </a:ln>
      </xdr:spPr>
    </xdr:pic>
    <xdr:clientData/>
  </xdr:twoCellAnchor>
  <xdr:twoCellAnchor editAs="oneCell">
    <xdr:from>
      <xdr:col>1</xdr:col>
      <xdr:colOff>419100</xdr:colOff>
      <xdr:row>77</xdr:row>
      <xdr:rowOff>1</xdr:rowOff>
    </xdr:from>
    <xdr:to>
      <xdr:col>1</xdr:col>
      <xdr:colOff>723900</xdr:colOff>
      <xdr:row>77</xdr:row>
      <xdr:rowOff>247651</xdr:rowOff>
    </xdr:to>
    <xdr:pic>
      <xdr:nvPicPr>
        <xdr:cNvPr id="11" name="Imagen 10"/>
        <xdr:cNvPicPr/>
      </xdr:nvPicPr>
      <xdr:blipFill rotWithShape="1">
        <a:blip xmlns:r="http://schemas.openxmlformats.org/officeDocument/2006/relationships" r:embed="rId1"/>
        <a:srcRect l="6276" t="26472" r="90088" b="67694"/>
        <a:stretch/>
      </xdr:blipFill>
      <xdr:spPr bwMode="auto">
        <a:xfrm>
          <a:off x="771525" y="16725901"/>
          <a:ext cx="304800" cy="24765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a:ext uri="{53640926-AAD7-44D8-BBD7-CCE9431645EC}">
            <a14:shadowObscured xmlns:a14="http://schemas.microsoft.com/office/drawing/2010/main"/>
          </a:ext>
        </a:extLst>
      </xdr:spPr>
    </xdr:pic>
    <xdr:clientData/>
  </xdr:twoCellAnchor>
  <xdr:twoCellAnchor editAs="oneCell">
    <xdr:from>
      <xdr:col>1</xdr:col>
      <xdr:colOff>400050</xdr:colOff>
      <xdr:row>99</xdr:row>
      <xdr:rowOff>85725</xdr:rowOff>
    </xdr:from>
    <xdr:to>
      <xdr:col>1</xdr:col>
      <xdr:colOff>778509</xdr:colOff>
      <xdr:row>100</xdr:row>
      <xdr:rowOff>238125</xdr:rowOff>
    </xdr:to>
    <xdr:pic>
      <xdr:nvPicPr>
        <xdr:cNvPr id="12" name="Imagen 11"/>
        <xdr:cNvPicPr/>
      </xdr:nvPicPr>
      <xdr:blipFill rotWithShape="1">
        <a:blip xmlns:r="http://schemas.openxmlformats.org/officeDocument/2006/relationships" r:embed="rId1"/>
        <a:srcRect l="90522" t="25661" r="3198" b="67370"/>
        <a:stretch/>
      </xdr:blipFill>
      <xdr:spPr bwMode="auto">
        <a:xfrm>
          <a:off x="752475" y="22250400"/>
          <a:ext cx="378459" cy="409575"/>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a:ext uri="{53640926-AAD7-44D8-BBD7-CCE9431645EC}">
            <a14:shadowObscured xmlns:a14="http://schemas.microsoft.com/office/drawing/2010/main"/>
          </a:ext>
        </a:extLst>
      </xdr:spPr>
    </xdr:pic>
    <xdr:clientData/>
  </xdr:twoCellAnchor>
  <xdr:twoCellAnchor editAs="oneCell">
    <xdr:from>
      <xdr:col>1</xdr:col>
      <xdr:colOff>466725</xdr:colOff>
      <xdr:row>95</xdr:row>
      <xdr:rowOff>76199</xdr:rowOff>
    </xdr:from>
    <xdr:to>
      <xdr:col>2</xdr:col>
      <xdr:colOff>0</xdr:colOff>
      <xdr:row>96</xdr:row>
      <xdr:rowOff>228599</xdr:rowOff>
    </xdr:to>
    <xdr:pic>
      <xdr:nvPicPr>
        <xdr:cNvPr id="13" name="Imagen 12"/>
        <xdr:cNvPicPr/>
      </xdr:nvPicPr>
      <xdr:blipFill rotWithShape="1">
        <a:blip xmlns:r="http://schemas.openxmlformats.org/officeDocument/2006/relationships" r:embed="rId1"/>
        <a:srcRect l="73767" t="26471" r="19752" b="66560"/>
        <a:stretch/>
      </xdr:blipFill>
      <xdr:spPr bwMode="auto">
        <a:xfrm>
          <a:off x="819150" y="21212174"/>
          <a:ext cx="390525" cy="409575"/>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a:ext uri="{53640926-AAD7-44D8-BBD7-CCE9431645EC}">
            <a14:shadowObscured xmlns:a14="http://schemas.microsoft.com/office/drawing/2010/main"/>
          </a:ext>
        </a:extLst>
      </xdr:spPr>
    </xdr:pic>
    <xdr:clientData/>
  </xdr:twoCellAnchor>
  <xdr:twoCellAnchor editAs="oneCell">
    <xdr:from>
      <xdr:col>1</xdr:col>
      <xdr:colOff>428625</xdr:colOff>
      <xdr:row>97</xdr:row>
      <xdr:rowOff>85725</xdr:rowOff>
    </xdr:from>
    <xdr:to>
      <xdr:col>1</xdr:col>
      <xdr:colOff>828675</xdr:colOff>
      <xdr:row>98</xdr:row>
      <xdr:rowOff>238125</xdr:rowOff>
    </xdr:to>
    <xdr:pic>
      <xdr:nvPicPr>
        <xdr:cNvPr id="14" name="Imagen 13"/>
        <xdr:cNvPicPr/>
      </xdr:nvPicPr>
      <xdr:blipFill rotWithShape="1">
        <a:blip xmlns:r="http://schemas.openxmlformats.org/officeDocument/2006/relationships" r:embed="rId1"/>
        <a:srcRect l="82144" t="25661" r="11217" b="67371"/>
        <a:stretch/>
      </xdr:blipFill>
      <xdr:spPr bwMode="auto">
        <a:xfrm>
          <a:off x="781050" y="21736050"/>
          <a:ext cx="400050" cy="409575"/>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a:ext uri="{53640926-AAD7-44D8-BBD7-CCE9431645EC}">
            <a14:shadowObscured xmlns:a14="http://schemas.microsoft.com/office/drawing/2010/main"/>
          </a:ext>
        </a:extLst>
      </xdr:spPr>
    </xdr:pic>
    <xdr:clientData/>
  </xdr:twoCellAnchor>
  <xdr:twoCellAnchor>
    <xdr:from>
      <xdr:col>0</xdr:col>
      <xdr:colOff>247650</xdr:colOff>
      <xdr:row>0</xdr:row>
      <xdr:rowOff>76200</xdr:rowOff>
    </xdr:from>
    <xdr:to>
      <xdr:col>2</xdr:col>
      <xdr:colOff>252412</xdr:colOff>
      <xdr:row>2</xdr:row>
      <xdr:rowOff>183912</xdr:rowOff>
    </xdr:to>
    <xdr:pic>
      <xdr:nvPicPr>
        <xdr:cNvPr id="15" name="Picture 50" descr="\\Abeltran\publico\Logo completo.gif"/>
        <xdr:cNvPicPr>
          <a:picLocks noChangeAspect="1" noChangeArrowheads="1"/>
        </xdr:cNvPicPr>
      </xdr:nvPicPr>
      <xdr:blipFill>
        <a:blip xmlns:r="http://schemas.openxmlformats.org/officeDocument/2006/relationships" r:embed="rId7" r:link="rId8" cstate="print"/>
        <a:srcRect/>
        <a:stretch>
          <a:fillRect/>
        </a:stretch>
      </xdr:blipFill>
      <xdr:spPr bwMode="auto">
        <a:xfrm>
          <a:off x="247650" y="76200"/>
          <a:ext cx="1214437" cy="488712"/>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aguirre/Desktop/2016-06-02%20ELVIS%20CERTIFICADO%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DE LOS PATRONES"/>
      <sheetName val="DATOS DE ENTRADA"/>
      <sheetName val="PRESUPUESTO u"/>
      <sheetName val="CALIBRACION DE LA ESCALA"/>
      <sheetName val="CERTIFICADO"/>
    </sheetNames>
    <sheetDataSet>
      <sheetData sheetId="0">
        <row r="9">
          <cell r="G9">
            <v>6874</v>
          </cell>
        </row>
        <row r="12">
          <cell r="E12">
            <v>1491</v>
          </cell>
          <cell r="G12">
            <v>1490</v>
          </cell>
        </row>
        <row r="29">
          <cell r="F29" t="str">
            <v>ACERO INOXIDABLE</v>
          </cell>
        </row>
        <row r="33">
          <cell r="F33" t="str">
            <v>Vidrio</v>
          </cell>
        </row>
        <row r="34">
          <cell r="F34" t="str">
            <v>Estable - Nivelado</v>
          </cell>
        </row>
      </sheetData>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02"/>
  <sheetViews>
    <sheetView zoomScaleNormal="100" zoomScaleSheetLayoutView="55" workbookViewId="0">
      <selection activeCell="K11" sqref="K11"/>
    </sheetView>
  </sheetViews>
  <sheetFormatPr baseColWidth="10" defaultRowHeight="30" customHeight="1" x14ac:dyDescent="0.25"/>
  <cols>
    <col min="1" max="1" width="15.42578125" style="3" customWidth="1"/>
    <col min="2" max="8" width="13.7109375" style="4" customWidth="1"/>
    <col min="9" max="9" width="15" style="4" customWidth="1"/>
    <col min="10" max="16" width="13.7109375" style="4" customWidth="1"/>
    <col min="17" max="18" width="13.7109375" style="3" customWidth="1"/>
    <col min="19" max="16384" width="11.42578125" style="3"/>
  </cols>
  <sheetData>
    <row r="1" spans="1:18" ht="60" customHeight="1" thickBot="1" x14ac:dyDescent="0.3">
      <c r="A1" s="622"/>
      <c r="B1" s="623"/>
      <c r="C1" s="21"/>
      <c r="D1" s="627" t="s">
        <v>43</v>
      </c>
      <c r="E1" s="628"/>
      <c r="F1" s="628"/>
      <c r="G1" s="628"/>
      <c r="H1" s="628"/>
      <c r="I1" s="628"/>
      <c r="J1" s="628"/>
      <c r="K1" s="628"/>
      <c r="L1" s="628"/>
      <c r="M1" s="628"/>
      <c r="N1" s="628"/>
      <c r="O1" s="628"/>
      <c r="P1" s="628"/>
      <c r="Q1" s="628"/>
      <c r="R1" s="629"/>
    </row>
    <row r="2" spans="1:18" s="14" customFormat="1" ht="5.0999999999999996" customHeight="1" thickBot="1" x14ac:dyDescent="0.3">
      <c r="A2" s="105"/>
      <c r="B2" s="105"/>
      <c r="C2" s="4"/>
      <c r="D2" s="196"/>
      <c r="E2" s="196"/>
      <c r="F2" s="196"/>
      <c r="G2" s="196"/>
      <c r="H2" s="196"/>
      <c r="I2" s="196"/>
      <c r="J2" s="196"/>
      <c r="K2" s="196"/>
      <c r="L2" s="196"/>
      <c r="M2" s="196"/>
      <c r="N2" s="196"/>
      <c r="O2" s="196"/>
      <c r="P2" s="196"/>
      <c r="Q2" s="196"/>
      <c r="R2" s="196"/>
    </row>
    <row r="3" spans="1:18" s="14" customFormat="1" ht="37.5" customHeight="1" thickBot="1" x14ac:dyDescent="0.3">
      <c r="A3" s="533" t="s">
        <v>118</v>
      </c>
      <c r="B3" s="534"/>
      <c r="C3" s="523"/>
      <c r="D3" s="524"/>
      <c r="E3" s="421" t="s">
        <v>119</v>
      </c>
      <c r="F3" s="525"/>
      <c r="G3" s="526"/>
      <c r="H3" s="524"/>
      <c r="I3" s="422" t="s">
        <v>311</v>
      </c>
      <c r="J3" s="483"/>
      <c r="K3" s="482"/>
      <c r="L3" s="485" t="s">
        <v>310</v>
      </c>
      <c r="M3" s="527"/>
      <c r="N3" s="528"/>
      <c r="O3" s="422" t="s">
        <v>312</v>
      </c>
      <c r="P3" s="529"/>
      <c r="Q3" s="530"/>
      <c r="R3" s="484"/>
    </row>
    <row r="4" spans="1:18" s="14" customFormat="1" ht="5.0999999999999996" customHeight="1" thickBot="1" x14ac:dyDescent="0.3"/>
    <row r="5" spans="1:18" ht="30" customHeight="1" thickBot="1" x14ac:dyDescent="0.3">
      <c r="A5" s="624" t="s">
        <v>4</v>
      </c>
      <c r="B5" s="625"/>
      <c r="C5" s="625"/>
      <c r="D5" s="625"/>
      <c r="E5" s="625"/>
      <c r="F5" s="625"/>
      <c r="G5" s="625"/>
      <c r="H5" s="625"/>
      <c r="I5" s="625"/>
      <c r="J5" s="625"/>
      <c r="K5" s="625"/>
      <c r="L5" s="625"/>
      <c r="M5" s="625"/>
      <c r="N5" s="625"/>
      <c r="O5" s="625"/>
      <c r="P5" s="625"/>
      <c r="Q5" s="625"/>
      <c r="R5" s="626"/>
    </row>
    <row r="6" spans="1:18" ht="49.5" customHeight="1" x14ac:dyDescent="0.25">
      <c r="A6" s="425" t="s">
        <v>2</v>
      </c>
      <c r="B6" s="426" t="s">
        <v>18</v>
      </c>
      <c r="C6" s="426" t="s">
        <v>19</v>
      </c>
      <c r="D6" s="426" t="s">
        <v>17</v>
      </c>
      <c r="E6" s="426" t="s">
        <v>221</v>
      </c>
      <c r="F6" s="426" t="s">
        <v>17</v>
      </c>
      <c r="G6" s="426" t="s">
        <v>222</v>
      </c>
      <c r="H6" s="426" t="s">
        <v>17</v>
      </c>
      <c r="I6" s="426" t="s">
        <v>20</v>
      </c>
      <c r="J6" s="426" t="s">
        <v>17</v>
      </c>
      <c r="K6" s="427"/>
      <c r="L6" s="426" t="s">
        <v>17</v>
      </c>
      <c r="M6" s="426" t="s">
        <v>99</v>
      </c>
      <c r="N6" s="426" t="s">
        <v>17</v>
      </c>
      <c r="O6" s="426" t="s">
        <v>223</v>
      </c>
      <c r="P6" s="426" t="s">
        <v>224</v>
      </c>
      <c r="Q6" s="428" t="s">
        <v>21</v>
      </c>
      <c r="R6" s="429" t="s">
        <v>17</v>
      </c>
    </row>
    <row r="7" spans="1:18" ht="30" customHeight="1" x14ac:dyDescent="0.25">
      <c r="A7" s="423" t="s">
        <v>3</v>
      </c>
      <c r="B7" s="5"/>
      <c r="C7" s="6"/>
      <c r="D7" s="5"/>
      <c r="E7" s="7"/>
      <c r="F7" s="5"/>
      <c r="G7" s="7"/>
      <c r="H7" s="5"/>
      <c r="I7" s="7"/>
      <c r="J7" s="5"/>
      <c r="K7" s="6"/>
      <c r="L7" s="5"/>
      <c r="M7" s="7"/>
      <c r="N7" s="5"/>
      <c r="O7" s="7"/>
      <c r="P7" s="8"/>
      <c r="Q7" s="7"/>
      <c r="R7" s="1"/>
    </row>
    <row r="8" spans="1:18" ht="30" customHeight="1" x14ac:dyDescent="0.25">
      <c r="A8" s="423" t="s">
        <v>225</v>
      </c>
      <c r="B8" s="9"/>
      <c r="C8" s="5"/>
      <c r="D8" s="5"/>
      <c r="E8" s="7"/>
      <c r="F8" s="5"/>
      <c r="G8" s="7"/>
      <c r="H8" s="5"/>
      <c r="I8" s="7"/>
      <c r="J8" s="5"/>
      <c r="K8" s="10"/>
      <c r="L8" s="5"/>
      <c r="M8" s="7"/>
      <c r="N8" s="5"/>
      <c r="O8" s="7"/>
      <c r="P8" s="8"/>
      <c r="Q8" s="7"/>
      <c r="R8" s="1"/>
    </row>
    <row r="9" spans="1:18" ht="30" customHeight="1" x14ac:dyDescent="0.25">
      <c r="A9" s="423" t="s">
        <v>226</v>
      </c>
      <c r="B9" s="9"/>
      <c r="C9" s="5"/>
      <c r="D9" s="5"/>
      <c r="E9" s="7"/>
      <c r="F9" s="5"/>
      <c r="G9" s="7"/>
      <c r="H9" s="5"/>
      <c r="I9" s="7"/>
      <c r="J9" s="5"/>
      <c r="K9" s="10"/>
      <c r="L9" s="5"/>
      <c r="M9" s="7"/>
      <c r="N9" s="5"/>
      <c r="O9" s="7"/>
      <c r="P9" s="8"/>
      <c r="Q9" s="7"/>
      <c r="R9" s="1"/>
    </row>
    <row r="10" spans="1:18" ht="30" customHeight="1" x14ac:dyDescent="0.25">
      <c r="A10" s="423" t="s">
        <v>29</v>
      </c>
      <c r="B10" s="52"/>
      <c r="C10" s="52"/>
      <c r="D10" s="5"/>
      <c r="E10" s="7"/>
      <c r="F10" s="5"/>
      <c r="G10" s="7"/>
      <c r="H10" s="5"/>
      <c r="I10" s="7"/>
      <c r="J10" s="5"/>
      <c r="K10" s="10"/>
      <c r="L10" s="5"/>
      <c r="M10" s="7"/>
      <c r="N10" s="5"/>
      <c r="O10" s="7"/>
      <c r="P10" s="8"/>
      <c r="Q10" s="7"/>
      <c r="R10" s="1"/>
    </row>
    <row r="11" spans="1:18" ht="30" customHeight="1" x14ac:dyDescent="0.25">
      <c r="A11" s="423" t="s">
        <v>30</v>
      </c>
      <c r="B11" s="9"/>
      <c r="C11" s="9"/>
      <c r="D11" s="5"/>
      <c r="E11" s="7"/>
      <c r="F11" s="5"/>
      <c r="G11" s="7"/>
      <c r="H11" s="5"/>
      <c r="I11" s="7"/>
      <c r="J11" s="5"/>
      <c r="K11" s="10"/>
      <c r="L11" s="5"/>
      <c r="M11" s="7"/>
      <c r="N11" s="5"/>
      <c r="O11" s="7"/>
      <c r="P11" s="8"/>
      <c r="Q11" s="7"/>
      <c r="R11" s="1"/>
    </row>
    <row r="12" spans="1:18" ht="30" customHeight="1" x14ac:dyDescent="0.25">
      <c r="A12" s="423" t="s">
        <v>45</v>
      </c>
      <c r="B12" s="5"/>
      <c r="C12" s="5"/>
      <c r="D12" s="5"/>
      <c r="E12" s="7"/>
      <c r="F12" s="5"/>
      <c r="G12" s="7"/>
      <c r="H12" s="5"/>
      <c r="I12" s="7"/>
      <c r="J12" s="5"/>
      <c r="K12" s="7"/>
      <c r="L12" s="5"/>
      <c r="M12" s="7"/>
      <c r="N12" s="7"/>
      <c r="O12" s="7"/>
      <c r="P12" s="7"/>
      <c r="Q12" s="7"/>
      <c r="R12" s="1"/>
    </row>
    <row r="13" spans="1:18" ht="30" customHeight="1" thickBot="1" x14ac:dyDescent="0.3">
      <c r="A13" s="424" t="s">
        <v>46</v>
      </c>
      <c r="B13" s="20"/>
      <c r="C13" s="20"/>
      <c r="D13" s="20"/>
      <c r="E13" s="19"/>
      <c r="F13" s="20"/>
      <c r="G13" s="19"/>
      <c r="H13" s="20"/>
      <c r="I13" s="19"/>
      <c r="J13" s="20"/>
      <c r="K13" s="19"/>
      <c r="L13" s="20"/>
      <c r="M13" s="19"/>
      <c r="N13" s="19"/>
      <c r="O13" s="19"/>
      <c r="P13" s="19"/>
      <c r="Q13" s="19"/>
      <c r="R13" s="2"/>
    </row>
    <row r="14" spans="1:18" s="4" customFormat="1" ht="5.0999999999999996" customHeight="1" thickBot="1" x14ac:dyDescent="0.3">
      <c r="A14" s="11"/>
      <c r="B14" s="12"/>
      <c r="C14" s="12"/>
      <c r="D14" s="12"/>
      <c r="E14" s="13"/>
      <c r="F14" s="12"/>
      <c r="G14" s="13"/>
      <c r="H14" s="12"/>
      <c r="I14" s="13"/>
      <c r="J14" s="13"/>
      <c r="K14" s="13"/>
      <c r="L14" s="13"/>
      <c r="M14" s="13"/>
      <c r="N14" s="13"/>
      <c r="O14" s="13"/>
      <c r="P14" s="13"/>
      <c r="Q14" s="13"/>
      <c r="R14" s="13"/>
    </row>
    <row r="15" spans="1:18" ht="30" customHeight="1" thickBot="1" x14ac:dyDescent="0.3">
      <c r="A15" s="14"/>
      <c r="B15" s="624" t="s">
        <v>52</v>
      </c>
      <c r="C15" s="625"/>
      <c r="D15" s="625"/>
      <c r="E15" s="625"/>
      <c r="F15" s="625"/>
      <c r="G15" s="626"/>
      <c r="H15" s="18"/>
      <c r="I15" s="624" t="s">
        <v>100</v>
      </c>
      <c r="J15" s="625"/>
      <c r="K15" s="625"/>
      <c r="L15" s="625"/>
      <c r="M15" s="625"/>
      <c r="N15" s="625"/>
      <c r="O15" s="625"/>
      <c r="P15" s="625"/>
      <c r="Q15" s="626"/>
      <c r="R15" s="17"/>
    </row>
    <row r="16" spans="1:18" ht="30" customHeight="1" x14ac:dyDescent="0.25">
      <c r="A16" s="14"/>
      <c r="B16" s="630" t="s">
        <v>22</v>
      </c>
      <c r="C16" s="631"/>
      <c r="D16" s="601" t="s">
        <v>3</v>
      </c>
      <c r="E16" s="642"/>
      <c r="F16" s="601" t="s">
        <v>15</v>
      </c>
      <c r="G16" s="602"/>
      <c r="H16" s="18"/>
      <c r="I16" s="636" t="s">
        <v>17</v>
      </c>
      <c r="J16" s="632" t="s">
        <v>87</v>
      </c>
      <c r="K16" s="632" t="s">
        <v>88</v>
      </c>
      <c r="L16" s="632" t="s">
        <v>101</v>
      </c>
      <c r="M16" s="634" t="s">
        <v>89</v>
      </c>
      <c r="O16" s="638" t="s">
        <v>84</v>
      </c>
      <c r="P16" s="638" t="s">
        <v>85</v>
      </c>
      <c r="Q16" s="640" t="s">
        <v>86</v>
      </c>
    </row>
    <row r="17" spans="1:18" ht="30" customHeight="1" x14ac:dyDescent="0.25">
      <c r="A17" s="14"/>
      <c r="B17" s="603" t="s">
        <v>0</v>
      </c>
      <c r="C17" s="604"/>
      <c r="D17" s="7"/>
      <c r="E17" s="7"/>
      <c r="F17" s="7"/>
      <c r="G17" s="1"/>
      <c r="I17" s="637"/>
      <c r="J17" s="633"/>
      <c r="K17" s="633"/>
      <c r="L17" s="633"/>
      <c r="M17" s="635"/>
      <c r="O17" s="639"/>
      <c r="P17" s="639"/>
      <c r="Q17" s="641"/>
      <c r="R17" s="14"/>
    </row>
    <row r="18" spans="1:18" ht="30" customHeight="1" x14ac:dyDescent="0.25">
      <c r="A18" s="14"/>
      <c r="B18" s="603" t="s">
        <v>5</v>
      </c>
      <c r="C18" s="604"/>
      <c r="D18" s="7"/>
      <c r="E18" s="7"/>
      <c r="F18" s="7"/>
      <c r="G18" s="1"/>
      <c r="I18" s="65" t="s">
        <v>227</v>
      </c>
      <c r="J18" s="79">
        <v>3.7854100000000002</v>
      </c>
      <c r="K18" s="79">
        <f>(J18/J20)*1000</f>
        <v>3785.4100000000003</v>
      </c>
      <c r="L18" s="79">
        <f>(K18*K21)/K19</f>
        <v>230.99994751956731</v>
      </c>
      <c r="M18" s="79">
        <v>5</v>
      </c>
      <c r="O18" s="79">
        <v>5</v>
      </c>
      <c r="P18" s="79">
        <f>P21/K18</f>
        <v>0</v>
      </c>
      <c r="Q18" s="80">
        <f>O18-P18</f>
        <v>5</v>
      </c>
      <c r="R18" s="14"/>
    </row>
    <row r="19" spans="1:18" ht="30" customHeight="1" x14ac:dyDescent="0.25">
      <c r="A19" s="14"/>
      <c r="B19" s="603" t="s">
        <v>6</v>
      </c>
      <c r="C19" s="604"/>
      <c r="D19" s="7"/>
      <c r="E19" s="7"/>
      <c r="F19" s="7"/>
      <c r="G19" s="1"/>
      <c r="I19" s="65" t="s">
        <v>56</v>
      </c>
      <c r="J19" s="79">
        <v>1.6387059999999998E-2</v>
      </c>
      <c r="K19" s="79">
        <f>(J19/J20)*1000</f>
        <v>16.387059999999998</v>
      </c>
      <c r="L19" s="79">
        <v>1</v>
      </c>
      <c r="M19" s="79">
        <f>L18*M18</f>
        <v>1154.9997375978367</v>
      </c>
      <c r="O19" s="79">
        <v>1155</v>
      </c>
      <c r="P19" s="79">
        <f>(P21*L19)/K19</f>
        <v>0</v>
      </c>
      <c r="Q19" s="80">
        <f>O19-P19</f>
        <v>1155</v>
      </c>
      <c r="R19" s="14"/>
    </row>
    <row r="20" spans="1:18" ht="30" customHeight="1" x14ac:dyDescent="0.25">
      <c r="A20" s="14"/>
      <c r="B20" s="603" t="s">
        <v>7</v>
      </c>
      <c r="C20" s="604"/>
      <c r="D20" s="5"/>
      <c r="E20" s="7"/>
      <c r="F20" s="7"/>
      <c r="G20" s="1"/>
      <c r="I20" s="65" t="s">
        <v>41</v>
      </c>
      <c r="J20" s="79">
        <v>1</v>
      </c>
      <c r="K20" s="79">
        <f>(J20/J20)*1000</f>
        <v>1000</v>
      </c>
      <c r="L20" s="79">
        <f>J19</f>
        <v>1.6387059999999998E-2</v>
      </c>
      <c r="M20" s="79">
        <f>J18*M18</f>
        <v>18.927050000000001</v>
      </c>
      <c r="O20" s="79">
        <v>18.93</v>
      </c>
      <c r="P20" s="79">
        <f>(P21*J20)/K20</f>
        <v>0</v>
      </c>
      <c r="Q20" s="80">
        <f>O20-P20</f>
        <v>18.93</v>
      </c>
      <c r="R20" s="14"/>
    </row>
    <row r="21" spans="1:18" ht="30" customHeight="1" x14ac:dyDescent="0.25">
      <c r="A21" s="14"/>
      <c r="B21" s="603" t="s">
        <v>11</v>
      </c>
      <c r="C21" s="604"/>
      <c r="D21" s="7"/>
      <c r="E21" s="7"/>
      <c r="F21" s="7"/>
      <c r="G21" s="1"/>
      <c r="I21" s="65" t="s">
        <v>42</v>
      </c>
      <c r="J21" s="79">
        <v>1E-3</v>
      </c>
      <c r="K21" s="79">
        <f>(J21/J20)*1000</f>
        <v>1</v>
      </c>
      <c r="L21" s="79">
        <f>K19</f>
        <v>16.387059999999998</v>
      </c>
      <c r="M21" s="79">
        <f>K18*M18</f>
        <v>18927.050000000003</v>
      </c>
      <c r="O21" s="401">
        <f>O20*K20</f>
        <v>18930</v>
      </c>
      <c r="P21" s="98">
        <f>E54</f>
        <v>0</v>
      </c>
      <c r="Q21" s="99">
        <f>O21-P21</f>
        <v>18930</v>
      </c>
      <c r="R21" s="14"/>
    </row>
    <row r="22" spans="1:18" ht="30" customHeight="1" thickBot="1" x14ac:dyDescent="0.3">
      <c r="A22" s="14"/>
      <c r="B22" s="603" t="s">
        <v>12</v>
      </c>
      <c r="C22" s="604"/>
      <c r="D22" s="7"/>
      <c r="E22" s="7"/>
      <c r="F22" s="7"/>
      <c r="G22" s="1"/>
      <c r="I22" s="66" t="s">
        <v>58</v>
      </c>
      <c r="J22" s="81">
        <v>1E-3</v>
      </c>
      <c r="K22" s="81">
        <f>(J22/J20)*1000</f>
        <v>1</v>
      </c>
      <c r="L22" s="81">
        <f>(J19*K22)/J22</f>
        <v>16.387059999999998</v>
      </c>
      <c r="M22" s="81">
        <f>K18*M18</f>
        <v>18927.050000000003</v>
      </c>
      <c r="O22" s="81">
        <f>O21</f>
        <v>18930</v>
      </c>
      <c r="P22" s="81">
        <f>P21</f>
        <v>0</v>
      </c>
      <c r="Q22" s="82">
        <f>O22-P22</f>
        <v>18930</v>
      </c>
      <c r="R22" s="14"/>
    </row>
    <row r="23" spans="1:18" ht="30" customHeight="1" x14ac:dyDescent="0.25">
      <c r="A23" s="14"/>
      <c r="B23" s="603" t="s">
        <v>13</v>
      </c>
      <c r="C23" s="604"/>
      <c r="D23" s="7"/>
      <c r="E23" s="7"/>
      <c r="F23" s="7"/>
      <c r="G23" s="1"/>
      <c r="I23" s="14"/>
      <c r="J23" s="14"/>
      <c r="K23" s="14"/>
      <c r="L23" s="14"/>
      <c r="M23" s="14"/>
      <c r="N23" s="14"/>
      <c r="O23" s="14"/>
      <c r="P23" s="14"/>
      <c r="Q23" s="14"/>
      <c r="R23" s="14"/>
    </row>
    <row r="24" spans="1:18" ht="30" customHeight="1" x14ac:dyDescent="0.25">
      <c r="A24" s="14"/>
      <c r="B24" s="603" t="s">
        <v>14</v>
      </c>
      <c r="C24" s="604"/>
      <c r="D24" s="7"/>
      <c r="E24" s="7"/>
      <c r="F24" s="7"/>
      <c r="G24" s="1"/>
      <c r="Q24" s="14"/>
      <c r="R24" s="14"/>
    </row>
    <row r="25" spans="1:18" ht="30" customHeight="1" thickBot="1" x14ac:dyDescent="0.3">
      <c r="A25" s="14"/>
      <c r="B25" s="603" t="s">
        <v>9</v>
      </c>
      <c r="C25" s="604"/>
      <c r="D25" s="7"/>
      <c r="E25" s="7"/>
      <c r="F25" s="7"/>
      <c r="G25" s="1"/>
      <c r="R25" s="14"/>
    </row>
    <row r="26" spans="1:18" ht="30" customHeight="1" thickBot="1" x14ac:dyDescent="0.3">
      <c r="A26" s="14"/>
      <c r="B26" s="603" t="s">
        <v>16</v>
      </c>
      <c r="C26" s="604"/>
      <c r="D26" s="7"/>
      <c r="E26" s="7"/>
      <c r="F26" s="7"/>
      <c r="G26" s="1"/>
      <c r="H26" s="14"/>
      <c r="I26" s="553" t="s">
        <v>60</v>
      </c>
      <c r="J26" s="554"/>
      <c r="K26" s="554"/>
      <c r="L26" s="554"/>
      <c r="M26" s="554"/>
      <c r="N26" s="554"/>
      <c r="O26" s="554"/>
      <c r="P26" s="554"/>
      <c r="Q26" s="555"/>
      <c r="R26" s="14"/>
    </row>
    <row r="27" spans="1:18" ht="30" customHeight="1" x14ac:dyDescent="0.25">
      <c r="A27" s="14"/>
      <c r="B27" s="603" t="s">
        <v>8</v>
      </c>
      <c r="C27" s="604"/>
      <c r="D27" s="7"/>
      <c r="E27" s="7"/>
      <c r="F27" s="7"/>
      <c r="G27" s="1"/>
      <c r="I27" s="610" t="s">
        <v>104</v>
      </c>
      <c r="J27" s="611"/>
      <c r="K27" s="129"/>
      <c r="L27" s="130"/>
      <c r="M27" s="605" t="s">
        <v>105</v>
      </c>
      <c r="N27" s="605"/>
      <c r="O27" s="129"/>
      <c r="P27" s="130"/>
      <c r="Q27" s="128" t="s">
        <v>106</v>
      </c>
      <c r="R27" s="14"/>
    </row>
    <row r="28" spans="1:18" ht="30" customHeight="1" x14ac:dyDescent="0.25">
      <c r="A28" s="14"/>
      <c r="B28" s="603" t="s">
        <v>229</v>
      </c>
      <c r="C28" s="604"/>
      <c r="D28" s="7"/>
      <c r="E28" s="7"/>
      <c r="F28" s="7"/>
      <c r="G28" s="1"/>
      <c r="I28" s="612" t="s">
        <v>102</v>
      </c>
      <c r="J28" s="606"/>
      <c r="K28" s="7"/>
      <c r="L28" s="125" t="s">
        <v>44</v>
      </c>
      <c r="M28" s="606" t="s">
        <v>102</v>
      </c>
      <c r="N28" s="606"/>
      <c r="O28" s="7"/>
      <c r="P28" s="125" t="s">
        <v>44</v>
      </c>
      <c r="Q28" s="77" t="e">
        <f>AVERAGE(K28,O28)</f>
        <v>#DIV/0!</v>
      </c>
      <c r="R28" s="14"/>
    </row>
    <row r="29" spans="1:18" ht="30" customHeight="1" x14ac:dyDescent="0.25">
      <c r="A29" s="14"/>
      <c r="B29" s="603" t="s">
        <v>10</v>
      </c>
      <c r="C29" s="604"/>
      <c r="D29" s="7"/>
      <c r="E29" s="7"/>
      <c r="F29" s="7"/>
      <c r="G29" s="1"/>
      <c r="I29" s="612" t="s">
        <v>103</v>
      </c>
      <c r="J29" s="606"/>
      <c r="K29" s="7"/>
      <c r="L29" s="125" t="s">
        <v>54</v>
      </c>
      <c r="M29" s="606" t="s">
        <v>103</v>
      </c>
      <c r="N29" s="606"/>
      <c r="O29" s="7"/>
      <c r="P29" s="125" t="s">
        <v>54</v>
      </c>
      <c r="Q29" s="77" t="e">
        <f t="shared" ref="Q29:Q30" si="0">AVERAGE(K29,O29)</f>
        <v>#DIV/0!</v>
      </c>
      <c r="R29" s="14"/>
    </row>
    <row r="30" spans="1:18" ht="30" customHeight="1" thickBot="1" x14ac:dyDescent="0.3">
      <c r="A30" s="14"/>
      <c r="B30" s="603" t="s">
        <v>194</v>
      </c>
      <c r="C30" s="604"/>
      <c r="D30" s="114"/>
      <c r="E30" s="7"/>
      <c r="F30" s="114"/>
      <c r="G30" s="1"/>
      <c r="I30" s="613" t="s">
        <v>195</v>
      </c>
      <c r="J30" s="607"/>
      <c r="K30" s="19"/>
      <c r="L30" s="126" t="s">
        <v>55</v>
      </c>
      <c r="M30" s="607" t="s">
        <v>195</v>
      </c>
      <c r="N30" s="607"/>
      <c r="O30" s="19"/>
      <c r="P30" s="126" t="s">
        <v>55</v>
      </c>
      <c r="Q30" s="78" t="e">
        <f t="shared" si="0"/>
        <v>#DIV/0!</v>
      </c>
      <c r="R30" s="14"/>
    </row>
    <row r="31" spans="1:18" ht="39" customHeight="1" x14ac:dyDescent="0.25">
      <c r="A31" s="14"/>
      <c r="B31" s="603" t="s">
        <v>196</v>
      </c>
      <c r="C31" s="604"/>
      <c r="D31" s="7"/>
      <c r="E31" s="7"/>
      <c r="F31" s="7"/>
      <c r="G31" s="1"/>
      <c r="Q31" s="4"/>
      <c r="R31" s="14"/>
    </row>
    <row r="32" spans="1:18" ht="30" customHeight="1" x14ac:dyDescent="0.25">
      <c r="A32" s="14"/>
      <c r="B32" s="603" t="s">
        <v>197</v>
      </c>
      <c r="C32" s="604"/>
      <c r="D32" s="6"/>
      <c r="E32" s="7"/>
      <c r="F32" s="6"/>
      <c r="G32" s="1"/>
      <c r="Q32" s="4"/>
      <c r="R32" s="14"/>
    </row>
    <row r="33" spans="1:18" ht="30" customHeight="1" thickBot="1" x14ac:dyDescent="0.3">
      <c r="A33" s="14"/>
      <c r="B33" s="608" t="s">
        <v>198</v>
      </c>
      <c r="C33" s="609"/>
      <c r="D33" s="115"/>
      <c r="E33" s="19"/>
      <c r="F33" s="115"/>
      <c r="G33" s="2"/>
      <c r="Q33" s="4"/>
      <c r="R33" s="14"/>
    </row>
    <row r="34" spans="1:18" s="14" customFormat="1" ht="5.0999999999999996" customHeight="1" x14ac:dyDescent="0.25">
      <c r="B34" s="4"/>
      <c r="C34" s="4"/>
      <c r="D34" s="4"/>
      <c r="E34" s="4"/>
      <c r="F34" s="4"/>
      <c r="G34" s="4"/>
      <c r="H34" s="4"/>
      <c r="I34" s="4"/>
      <c r="J34" s="4"/>
      <c r="K34" s="4"/>
      <c r="L34" s="4"/>
      <c r="M34" s="4"/>
      <c r="N34" s="13"/>
      <c r="O34" s="13"/>
    </row>
    <row r="35" spans="1:18" s="4" customFormat="1" ht="5.0999999999999996" customHeight="1" thickBot="1" x14ac:dyDescent="0.3">
      <c r="B35" s="105"/>
      <c r="C35" s="15"/>
      <c r="D35" s="105"/>
      <c r="E35" s="105"/>
      <c r="F35" s="105"/>
      <c r="G35" s="105"/>
      <c r="H35" s="105"/>
      <c r="I35" s="105"/>
      <c r="J35" s="105"/>
      <c r="K35" s="105"/>
      <c r="L35" s="105"/>
      <c r="M35" s="105"/>
      <c r="N35" s="105"/>
      <c r="O35" s="105"/>
    </row>
    <row r="36" spans="1:18" ht="30" customHeight="1" thickBot="1" x14ac:dyDescent="0.3">
      <c r="B36" s="14"/>
      <c r="C36" s="568" t="s">
        <v>26</v>
      </c>
      <c r="D36" s="569"/>
      <c r="E36" s="569"/>
      <c r="F36" s="569"/>
      <c r="G36" s="569"/>
      <c r="H36" s="569"/>
      <c r="I36" s="569"/>
      <c r="J36" s="569"/>
      <c r="K36" s="569"/>
      <c r="L36" s="569"/>
      <c r="M36" s="569"/>
      <c r="N36" s="570"/>
      <c r="Q36" s="14"/>
      <c r="R36" s="14"/>
    </row>
    <row r="37" spans="1:18" ht="30" customHeight="1" x14ac:dyDescent="0.25">
      <c r="A37" s="14"/>
      <c r="C37" s="571" t="s">
        <v>24</v>
      </c>
      <c r="D37" s="572"/>
      <c r="E37" s="572"/>
      <c r="F37" s="572"/>
      <c r="G37" s="573"/>
      <c r="I37" s="571" t="s">
        <v>25</v>
      </c>
      <c r="J37" s="572"/>
      <c r="K37" s="572"/>
      <c r="L37" s="572"/>
      <c r="M37" s="572"/>
      <c r="N37" s="573"/>
      <c r="Q37" s="14"/>
      <c r="R37" s="14"/>
    </row>
    <row r="38" spans="1:18" ht="30" customHeight="1" x14ac:dyDescent="0.25">
      <c r="A38" s="14"/>
      <c r="C38" s="60" t="s">
        <v>199</v>
      </c>
      <c r="D38" s="62" t="s">
        <v>65</v>
      </c>
      <c r="E38" s="62" t="s">
        <v>49</v>
      </c>
      <c r="F38" s="62" t="s">
        <v>50</v>
      </c>
      <c r="G38" s="63" t="s">
        <v>51</v>
      </c>
      <c r="I38" s="106" t="s">
        <v>199</v>
      </c>
      <c r="J38" s="107" t="s">
        <v>65</v>
      </c>
      <c r="K38" s="107" t="s">
        <v>49</v>
      </c>
      <c r="L38" s="107" t="s">
        <v>50</v>
      </c>
      <c r="M38" s="107" t="s">
        <v>51</v>
      </c>
      <c r="N38" s="64" t="s">
        <v>53</v>
      </c>
      <c r="P38" s="14"/>
      <c r="Q38" s="14"/>
      <c r="R38" s="14"/>
    </row>
    <row r="39" spans="1:18" s="508" customFormat="1" ht="30" customHeight="1" x14ac:dyDescent="0.25">
      <c r="A39" s="502"/>
      <c r="B39" s="122"/>
      <c r="C39" s="503">
        <v>1</v>
      </c>
      <c r="D39" s="505"/>
      <c r="E39" s="505"/>
      <c r="F39" s="500"/>
      <c r="G39" s="504">
        <f>E39+F39</f>
        <v>0</v>
      </c>
      <c r="H39" s="122"/>
      <c r="I39" s="503">
        <v>1</v>
      </c>
      <c r="J39" s="505"/>
      <c r="K39" s="505"/>
      <c r="L39" s="500"/>
      <c r="M39" s="506">
        <f>K39+L39</f>
        <v>0</v>
      </c>
      <c r="N39" s="507"/>
      <c r="O39" s="122"/>
      <c r="P39" s="502"/>
      <c r="Q39" s="502"/>
      <c r="R39" s="502"/>
    </row>
    <row r="40" spans="1:18" s="508" customFormat="1" ht="30" customHeight="1" x14ac:dyDescent="0.25">
      <c r="A40" s="502"/>
      <c r="B40" s="122"/>
      <c r="C40" s="503">
        <v>2</v>
      </c>
      <c r="D40" s="505"/>
      <c r="E40" s="505"/>
      <c r="F40" s="500"/>
      <c r="G40" s="504">
        <f>E40+F40</f>
        <v>0</v>
      </c>
      <c r="H40" s="122"/>
      <c r="I40" s="503">
        <v>2</v>
      </c>
      <c r="J40" s="505"/>
      <c r="K40" s="505"/>
      <c r="L40" s="500"/>
      <c r="M40" s="506">
        <f t="shared" ref="M40:M43" si="1">K40+L40</f>
        <v>0</v>
      </c>
      <c r="N40" s="507"/>
      <c r="O40" s="122"/>
      <c r="P40" s="502"/>
      <c r="Q40" s="502"/>
      <c r="R40" s="502"/>
    </row>
    <row r="41" spans="1:18" s="508" customFormat="1" ht="30" customHeight="1" x14ac:dyDescent="0.25">
      <c r="A41" s="502"/>
      <c r="B41" s="122"/>
      <c r="C41" s="503">
        <v>3</v>
      </c>
      <c r="D41" s="505"/>
      <c r="E41" s="505"/>
      <c r="F41" s="500"/>
      <c r="G41" s="504">
        <f>E41+F41</f>
        <v>0</v>
      </c>
      <c r="H41" s="122"/>
      <c r="I41" s="503">
        <v>3</v>
      </c>
      <c r="J41" s="505"/>
      <c r="K41" s="505"/>
      <c r="L41" s="500"/>
      <c r="M41" s="506">
        <f t="shared" si="1"/>
        <v>0</v>
      </c>
      <c r="N41" s="507"/>
      <c r="O41" s="122"/>
      <c r="P41" s="502"/>
      <c r="Q41" s="502"/>
      <c r="R41" s="502"/>
    </row>
    <row r="42" spans="1:18" s="508" customFormat="1" ht="30" customHeight="1" thickBot="1" x14ac:dyDescent="0.3">
      <c r="A42" s="502"/>
      <c r="B42" s="122"/>
      <c r="C42" s="509">
        <v>4</v>
      </c>
      <c r="D42" s="505"/>
      <c r="E42" s="505"/>
      <c r="F42" s="500"/>
      <c r="G42" s="510">
        <f>E42+F42</f>
        <v>0</v>
      </c>
      <c r="H42" s="122"/>
      <c r="I42" s="503">
        <v>4</v>
      </c>
      <c r="J42" s="505"/>
      <c r="K42" s="505"/>
      <c r="L42" s="500"/>
      <c r="M42" s="506">
        <f t="shared" si="1"/>
        <v>0</v>
      </c>
      <c r="N42" s="507"/>
      <c r="O42" s="122"/>
      <c r="P42" s="502"/>
      <c r="Q42" s="502"/>
      <c r="R42" s="502"/>
    </row>
    <row r="43" spans="1:18" s="508" customFormat="1" ht="30" customHeight="1" thickBot="1" x14ac:dyDescent="0.3">
      <c r="A43" s="502"/>
      <c r="B43" s="511" t="s">
        <v>68</v>
      </c>
      <c r="C43" s="499">
        <v>5</v>
      </c>
      <c r="D43" s="505"/>
      <c r="E43" s="505"/>
      <c r="F43" s="501"/>
      <c r="G43" s="512">
        <f>E43+F43</f>
        <v>0</v>
      </c>
      <c r="H43" s="122"/>
      <c r="I43" s="509">
        <v>5</v>
      </c>
      <c r="J43" s="505"/>
      <c r="K43" s="505"/>
      <c r="L43" s="501"/>
      <c r="M43" s="513">
        <f t="shared" si="1"/>
        <v>0</v>
      </c>
      <c r="N43" s="514"/>
      <c r="O43" s="122"/>
      <c r="P43" s="502"/>
      <c r="Q43" s="502"/>
      <c r="R43" s="502"/>
    </row>
    <row r="44" spans="1:18" ht="30" customHeight="1" thickBot="1" x14ac:dyDescent="0.3">
      <c r="A44" s="14"/>
      <c r="C44" s="61" t="s">
        <v>1</v>
      </c>
      <c r="D44" s="78" t="e">
        <f>AVERAGE(D39:D43)</f>
        <v>#DIV/0!</v>
      </c>
      <c r="I44" s="108" t="s">
        <v>1</v>
      </c>
      <c r="J44" s="78" t="e">
        <f>AVERAGE(J39:J43)</f>
        <v>#DIV/0!</v>
      </c>
      <c r="Q44" s="14"/>
      <c r="R44" s="14"/>
    </row>
    <row r="45" spans="1:18" s="4" customFormat="1" ht="5.0999999999999996" customHeight="1" thickBot="1" x14ac:dyDescent="0.3">
      <c r="B45" s="123"/>
      <c r="C45" s="123"/>
      <c r="D45" s="123"/>
      <c r="E45" s="123"/>
      <c r="F45" s="123"/>
      <c r="G45" s="123"/>
      <c r="H45" s="123"/>
      <c r="I45" s="123"/>
      <c r="J45" s="123"/>
      <c r="K45" s="123"/>
      <c r="L45" s="123"/>
      <c r="M45" s="123"/>
      <c r="N45" s="123"/>
      <c r="O45" s="123"/>
    </row>
    <row r="46" spans="1:18" ht="30" customHeight="1" x14ac:dyDescent="0.25">
      <c r="A46" s="14"/>
      <c r="B46" s="553" t="s">
        <v>23</v>
      </c>
      <c r="C46" s="554"/>
      <c r="D46" s="554"/>
      <c r="E46" s="554"/>
      <c r="F46" s="554"/>
      <c r="G46" s="554"/>
      <c r="H46" s="554"/>
      <c r="I46" s="554"/>
      <c r="J46" s="554"/>
      <c r="K46" s="554"/>
      <c r="L46" s="554"/>
      <c r="M46" s="554"/>
      <c r="N46" s="554"/>
      <c r="O46" s="555"/>
      <c r="P46" s="14"/>
      <c r="Q46" s="14"/>
    </row>
    <row r="47" spans="1:18" ht="30" customHeight="1" thickBot="1" x14ac:dyDescent="0.3">
      <c r="A47" s="14"/>
      <c r="B47" s="574"/>
      <c r="C47" s="575"/>
      <c r="D47" s="575"/>
      <c r="E47" s="575"/>
      <c r="F47" s="575"/>
      <c r="G47" s="575"/>
      <c r="H47" s="575"/>
      <c r="I47" s="575"/>
      <c r="J47" s="575"/>
      <c r="K47" s="575"/>
      <c r="L47" s="575"/>
      <c r="M47" s="575"/>
      <c r="N47" s="575"/>
      <c r="O47" s="576"/>
      <c r="P47" s="14"/>
      <c r="Q47" s="14"/>
      <c r="R47" s="14"/>
    </row>
    <row r="48" spans="1:18" ht="30" customHeight="1" thickBot="1" x14ac:dyDescent="0.3">
      <c r="A48" s="14"/>
      <c r="B48" s="614" t="s">
        <v>199</v>
      </c>
      <c r="C48" s="615"/>
      <c r="D48" s="117" t="s">
        <v>116</v>
      </c>
      <c r="E48" s="118" t="s">
        <v>117</v>
      </c>
      <c r="F48" s="14"/>
      <c r="G48" s="119"/>
      <c r="H48" s="120"/>
      <c r="I48" s="121"/>
      <c r="K48" s="14"/>
      <c r="L48" s="14"/>
      <c r="O48" s="3"/>
      <c r="Q48" s="14"/>
      <c r="R48" s="14"/>
    </row>
    <row r="49" spans="1:18" ht="30" customHeight="1" x14ac:dyDescent="0.25">
      <c r="A49" s="14"/>
      <c r="B49" s="580">
        <v>1</v>
      </c>
      <c r="C49" s="582"/>
      <c r="D49" s="85">
        <f>$C$7*(1-$D$31*($D$26-D39))+($H$49)*(J39-D39)+$F$31*($D$26-J39)</f>
        <v>0</v>
      </c>
      <c r="E49" s="86">
        <f>D49+N39</f>
        <v>0</v>
      </c>
      <c r="F49" s="14"/>
      <c r="G49" s="60">
        <v>1</v>
      </c>
      <c r="H49" s="87">
        <f>(-0.1176*((D39+J39)/2)^2+(15.846*(D39+J39)/2)-62.677)*10^-6</f>
        <v>-6.2676999999999996E-5</v>
      </c>
      <c r="I49" s="71" t="s">
        <v>59</v>
      </c>
      <c r="K49" s="14"/>
      <c r="L49" s="616" t="s">
        <v>62</v>
      </c>
      <c r="M49" s="617"/>
      <c r="N49" s="46"/>
      <c r="O49" s="36"/>
      <c r="P49" s="37"/>
      <c r="Q49" s="14"/>
      <c r="R49" s="14"/>
    </row>
    <row r="50" spans="1:18" ht="30" customHeight="1" x14ac:dyDescent="0.25">
      <c r="A50" s="14"/>
      <c r="B50" s="580">
        <v>2</v>
      </c>
      <c r="C50" s="582"/>
      <c r="D50" s="85">
        <f>$C$7*(1-$D$31*($D$26-D40))+($H$49)*(J40-D40)+$F$31*($D$26-J40)</f>
        <v>0</v>
      </c>
      <c r="E50" s="86">
        <f>D50+N40</f>
        <v>0</v>
      </c>
      <c r="F50" s="14"/>
      <c r="G50" s="60">
        <v>2</v>
      </c>
      <c r="H50" s="87">
        <f>(-0.1176*((D40+J40)/2)^2+(15.846*(D40+J40)/2)-62.677)*10^-6</f>
        <v>-6.2676999999999996E-5</v>
      </c>
      <c r="I50" s="71" t="s">
        <v>59</v>
      </c>
      <c r="K50" s="14"/>
      <c r="L50" s="618"/>
      <c r="M50" s="619"/>
      <c r="N50" s="43"/>
      <c r="O50" s="255">
        <f>Q21</f>
        <v>18930</v>
      </c>
      <c r="P50" s="38"/>
      <c r="Q50" s="14"/>
      <c r="R50" s="14"/>
    </row>
    <row r="51" spans="1:18" ht="30" customHeight="1" x14ac:dyDescent="0.25">
      <c r="A51" s="14"/>
      <c r="B51" s="580">
        <v>3</v>
      </c>
      <c r="C51" s="582"/>
      <c r="D51" s="85">
        <f>$C$7*(1-$D$31*($D$26-D41))+($H$49)*(J41-D41)+$F$31*($D$26-J41)</f>
        <v>0</v>
      </c>
      <c r="E51" s="86">
        <f>D51+N41</f>
        <v>0</v>
      </c>
      <c r="F51" s="14"/>
      <c r="G51" s="60">
        <v>3</v>
      </c>
      <c r="H51" s="87">
        <f>(-0.1176*((D41+J41)/2)^2+(15.846*(D41+J41)/2)-62.677)*10^-6</f>
        <v>-6.2676999999999996E-5</v>
      </c>
      <c r="I51" s="71" t="s">
        <v>59</v>
      </c>
      <c r="K51" s="14"/>
      <c r="L51" s="620"/>
      <c r="M51" s="621"/>
      <c r="N51" s="44"/>
      <c r="O51" s="45"/>
      <c r="P51" s="47"/>
      <c r="Q51" s="14"/>
      <c r="R51" s="14"/>
    </row>
    <row r="52" spans="1:18" ht="30" customHeight="1" x14ac:dyDescent="0.25">
      <c r="A52" s="14"/>
      <c r="B52" s="580">
        <v>4</v>
      </c>
      <c r="C52" s="582"/>
      <c r="D52" s="85">
        <f>$C$7*(1-$D$31*($D$26-D42))+($H$49)*(J42-D42)+$F$31*($D$26-J42)</f>
        <v>0</v>
      </c>
      <c r="E52" s="86">
        <f>D52+N42</f>
        <v>0</v>
      </c>
      <c r="F52" s="14"/>
      <c r="G52" s="60">
        <v>4</v>
      </c>
      <c r="H52" s="87">
        <f>(-0.1176*((D42+J42)/2)^2+(15.846*(D42+J42)/2)-62.677)*10^-6</f>
        <v>-6.2676999999999996E-5</v>
      </c>
      <c r="I52" s="71" t="s">
        <v>59</v>
      </c>
      <c r="K52" s="14"/>
      <c r="L52" s="654" t="s">
        <v>63</v>
      </c>
      <c r="M52" s="655"/>
      <c r="N52" s="41"/>
      <c r="O52" s="42"/>
      <c r="P52" s="48"/>
      <c r="Q52" s="14"/>
      <c r="R52" s="14"/>
    </row>
    <row r="53" spans="1:18" ht="30" customHeight="1" thickBot="1" x14ac:dyDescent="0.3">
      <c r="A53" s="14"/>
      <c r="B53" s="644">
        <v>5</v>
      </c>
      <c r="C53" s="645"/>
      <c r="D53" s="195">
        <f>$C$7*(1-$D$31*($D$26-D43))+($H$49)*(J43-D43)+$F$31*($D$26-J43)</f>
        <v>0</v>
      </c>
      <c r="E53" s="178">
        <f>D53+N43</f>
        <v>0</v>
      </c>
      <c r="F53" s="14"/>
      <c r="G53" s="60">
        <v>5</v>
      </c>
      <c r="H53" s="87">
        <f>(-0.1176*((D43+J43)/2)^2+(15.846*(D43+J43)/2)-62.677)*10^-6</f>
        <v>-6.2676999999999996E-5</v>
      </c>
      <c r="I53" s="71" t="s">
        <v>59</v>
      </c>
      <c r="K53" s="14"/>
      <c r="L53" s="618"/>
      <c r="M53" s="619"/>
      <c r="N53" s="43"/>
      <c r="O53" s="255">
        <f>Q19</f>
        <v>1155</v>
      </c>
      <c r="P53" s="38"/>
      <c r="Q53" s="14"/>
      <c r="R53" s="14"/>
    </row>
    <row r="54" spans="1:18" ht="30" customHeight="1" thickBot="1" x14ac:dyDescent="0.3">
      <c r="A54" s="14"/>
      <c r="C54" s="649" t="s">
        <v>114</v>
      </c>
      <c r="D54" s="650"/>
      <c r="E54" s="181">
        <f>AVERAGE(E49:E53)</f>
        <v>0</v>
      </c>
      <c r="F54" s="3"/>
      <c r="G54" s="124" t="s">
        <v>1</v>
      </c>
      <c r="H54" s="72">
        <f>AVERAGE(H49:H53)</f>
        <v>-6.2676999999999996E-5</v>
      </c>
      <c r="I54" s="73" t="s">
        <v>59</v>
      </c>
      <c r="J54" s="14"/>
      <c r="K54" s="14"/>
      <c r="L54" s="656"/>
      <c r="M54" s="657"/>
      <c r="N54" s="49"/>
      <c r="O54" s="39"/>
      <c r="P54" s="40"/>
      <c r="Q54" s="14"/>
      <c r="R54" s="14"/>
    </row>
    <row r="55" spans="1:18" ht="30" customHeight="1" x14ac:dyDescent="0.25">
      <c r="A55" s="14"/>
      <c r="C55" s="651" t="s">
        <v>113</v>
      </c>
      <c r="D55" s="652"/>
      <c r="E55" s="400">
        <f>_xlfn.STDEV.S(E49:E53)</f>
        <v>0</v>
      </c>
      <c r="F55" s="14"/>
      <c r="G55" s="33"/>
      <c r="H55" s="57"/>
      <c r="I55" s="57"/>
      <c r="J55" s="31"/>
      <c r="K55" s="29"/>
      <c r="L55" s="14"/>
      <c r="Q55" s="14"/>
      <c r="R55" s="14"/>
    </row>
    <row r="56" spans="1:18" ht="30" customHeight="1" thickBot="1" x14ac:dyDescent="0.3">
      <c r="A56" s="14"/>
      <c r="C56" s="577" t="s">
        <v>154</v>
      </c>
      <c r="D56" s="578"/>
      <c r="E56" s="399">
        <f>E55/SQRT(5)</f>
        <v>0</v>
      </c>
      <c r="F56" s="14"/>
      <c r="G56" s="33"/>
      <c r="H56" s="30"/>
      <c r="J56" s="14"/>
      <c r="K56" s="14"/>
      <c r="L56" s="14"/>
      <c r="M56" s="4" t="s">
        <v>111</v>
      </c>
      <c r="Q56" s="14"/>
      <c r="R56" s="14"/>
    </row>
    <row r="57" spans="1:18" s="4" customFormat="1" ht="5.0999999999999996" customHeight="1" thickBot="1" x14ac:dyDescent="0.3">
      <c r="A57" s="16"/>
      <c r="J57" s="105"/>
      <c r="K57" s="105"/>
      <c r="L57" s="22"/>
      <c r="M57" s="22"/>
      <c r="N57" s="22"/>
      <c r="O57" s="22"/>
      <c r="Q57" s="14"/>
      <c r="R57" s="14"/>
    </row>
    <row r="58" spans="1:18" ht="30" customHeight="1" thickBot="1" x14ac:dyDescent="0.3">
      <c r="B58" s="568" t="s">
        <v>27</v>
      </c>
      <c r="C58" s="569"/>
      <c r="D58" s="569"/>
      <c r="E58" s="569"/>
      <c r="F58" s="569"/>
      <c r="G58" s="569"/>
      <c r="H58" s="569"/>
      <c r="I58" s="569"/>
      <c r="J58" s="569"/>
      <c r="K58" s="569"/>
      <c r="L58" s="570"/>
      <c r="Q58" s="14"/>
      <c r="R58" s="14"/>
    </row>
    <row r="59" spans="1:18" ht="30" customHeight="1" x14ac:dyDescent="0.25">
      <c r="A59" s="4"/>
      <c r="B59" s="182"/>
      <c r="K59" s="69" t="s">
        <v>28</v>
      </c>
      <c r="L59" s="183" t="s">
        <v>17</v>
      </c>
      <c r="N59" s="579" t="s">
        <v>17</v>
      </c>
      <c r="O59" s="581" t="s">
        <v>3</v>
      </c>
      <c r="P59" s="556" t="s">
        <v>15</v>
      </c>
      <c r="Q59" s="14"/>
      <c r="R59" s="14"/>
    </row>
    <row r="60" spans="1:18" ht="30" customHeight="1" x14ac:dyDescent="0.25">
      <c r="A60" s="4"/>
      <c r="B60" s="558" t="s">
        <v>200</v>
      </c>
      <c r="C60" s="559"/>
      <c r="D60" s="559"/>
      <c r="E60" s="131"/>
      <c r="F60" s="131"/>
      <c r="G60" s="67"/>
      <c r="H60" s="67"/>
      <c r="I60" s="67"/>
      <c r="J60" s="68"/>
      <c r="K60" s="88" t="e">
        <f>(1-$O$70*(O68-O64))+(O74)*(P66-O64)+P72*(O76-P66)</f>
        <v>#DIV/0!</v>
      </c>
      <c r="L60" s="184" t="s">
        <v>61</v>
      </c>
      <c r="N60" s="580"/>
      <c r="O60" s="582"/>
      <c r="P60" s="557"/>
      <c r="Q60" s="14"/>
      <c r="R60" s="14"/>
    </row>
    <row r="61" spans="1:18" s="4" customFormat="1" ht="5.0999999999999996" customHeight="1" x14ac:dyDescent="0.25">
      <c r="B61" s="185"/>
      <c r="C61" s="132"/>
      <c r="D61" s="132"/>
      <c r="E61" s="132"/>
      <c r="F61" s="132"/>
      <c r="K61" s="27"/>
      <c r="L61" s="186"/>
      <c r="N61" s="101"/>
      <c r="O61" s="100"/>
      <c r="P61" s="102"/>
    </row>
    <row r="62" spans="1:18" ht="30" customHeight="1" x14ac:dyDescent="0.25">
      <c r="A62" s="4"/>
      <c r="B62" s="558" t="s">
        <v>31</v>
      </c>
      <c r="C62" s="559"/>
      <c r="D62" s="559"/>
      <c r="E62" s="131"/>
      <c r="F62" s="131"/>
      <c r="G62" s="67"/>
      <c r="H62" s="67"/>
      <c r="I62" s="67"/>
      <c r="J62" s="68"/>
      <c r="K62" s="88">
        <f>$O$62*(O70-O74)</f>
        <v>0</v>
      </c>
      <c r="L62" s="184" t="s">
        <v>61</v>
      </c>
      <c r="N62" s="74"/>
      <c r="O62" s="85">
        <f>$C$7</f>
        <v>0</v>
      </c>
      <c r="P62" s="35"/>
      <c r="R62" s="14"/>
    </row>
    <row r="63" spans="1:18" s="14" customFormat="1" ht="5.0999999999999996" customHeight="1" x14ac:dyDescent="0.25">
      <c r="A63" s="4"/>
      <c r="B63" s="185"/>
      <c r="C63" s="132"/>
      <c r="D63" s="132"/>
      <c r="E63" s="132"/>
      <c r="F63" s="132"/>
      <c r="G63" s="4"/>
      <c r="H63" s="4"/>
      <c r="I63" s="4"/>
      <c r="J63" s="4"/>
      <c r="K63" s="27"/>
      <c r="L63" s="187"/>
      <c r="N63" s="101"/>
      <c r="O63" s="100"/>
      <c r="P63" s="102"/>
    </row>
    <row r="64" spans="1:18" ht="30" customHeight="1" x14ac:dyDescent="0.25">
      <c r="A64" s="4"/>
      <c r="B64" s="558" t="s">
        <v>32</v>
      </c>
      <c r="C64" s="559"/>
      <c r="D64" s="559"/>
      <c r="E64" s="559"/>
      <c r="F64" s="131"/>
      <c r="G64" s="67"/>
      <c r="H64" s="67"/>
      <c r="I64" s="67"/>
      <c r="J64" s="68"/>
      <c r="K64" s="88">
        <f>$O$62*(O74-P72)</f>
        <v>0</v>
      </c>
      <c r="L64" s="184" t="s">
        <v>61</v>
      </c>
      <c r="M64" s="14"/>
      <c r="N64" s="74"/>
      <c r="O64" s="83" t="e">
        <f>$D$44</f>
        <v>#DIV/0!</v>
      </c>
      <c r="P64" s="35"/>
      <c r="Q64" s="14"/>
      <c r="R64" s="14"/>
    </row>
    <row r="65" spans="1:18" s="14" customFormat="1" ht="5.0999999999999996" customHeight="1" x14ac:dyDescent="0.25">
      <c r="A65" s="4"/>
      <c r="B65" s="185"/>
      <c r="C65" s="132"/>
      <c r="D65" s="132"/>
      <c r="E65" s="132"/>
      <c r="F65" s="132"/>
      <c r="G65" s="4"/>
      <c r="H65" s="4"/>
      <c r="I65" s="4"/>
      <c r="J65" s="4"/>
      <c r="K65" s="27"/>
      <c r="L65" s="187"/>
      <c r="N65" s="101"/>
      <c r="O65" s="100"/>
      <c r="P65" s="102"/>
    </row>
    <row r="66" spans="1:18" ht="30" customHeight="1" x14ac:dyDescent="0.25">
      <c r="A66" s="4"/>
      <c r="B66" s="558" t="s">
        <v>201</v>
      </c>
      <c r="C66" s="559"/>
      <c r="D66" s="559"/>
      <c r="E66" s="559"/>
      <c r="F66" s="559"/>
      <c r="G66" s="67"/>
      <c r="H66" s="67"/>
      <c r="I66" s="67"/>
      <c r="J66" s="68"/>
      <c r="K66" s="88" t="e">
        <f>-O$62*(O68-O64)</f>
        <v>#DIV/0!</v>
      </c>
      <c r="L66" s="184" t="s">
        <v>61</v>
      </c>
      <c r="M66" s="14"/>
      <c r="N66" s="74"/>
      <c r="O66" s="34"/>
      <c r="P66" s="77" t="e">
        <f>$J$44</f>
        <v>#DIV/0!</v>
      </c>
      <c r="Q66" s="14"/>
      <c r="R66" s="14"/>
    </row>
    <row r="67" spans="1:18" s="14" customFormat="1" ht="5.0999999999999996" customHeight="1" x14ac:dyDescent="0.25">
      <c r="A67" s="4"/>
      <c r="B67" s="185"/>
      <c r="C67" s="132"/>
      <c r="D67" s="132"/>
      <c r="E67" s="132"/>
      <c r="F67" s="132"/>
      <c r="G67" s="4"/>
      <c r="H67" s="4"/>
      <c r="I67" s="4"/>
      <c r="J67" s="4"/>
      <c r="K67" s="27"/>
      <c r="L67" s="187"/>
      <c r="N67" s="101"/>
      <c r="O67" s="100"/>
      <c r="P67" s="102"/>
    </row>
    <row r="68" spans="1:18" ht="30" customHeight="1" x14ac:dyDescent="0.25">
      <c r="A68" s="4"/>
      <c r="B68" s="558" t="s">
        <v>202</v>
      </c>
      <c r="C68" s="559"/>
      <c r="D68" s="559"/>
      <c r="E68" s="559"/>
      <c r="F68" s="559"/>
      <c r="G68" s="70"/>
      <c r="H68" s="70"/>
      <c r="I68" s="70"/>
      <c r="J68" s="68"/>
      <c r="K68" s="88" t="e">
        <f>$O$62*(O76-P66)</f>
        <v>#DIV/0!</v>
      </c>
      <c r="L68" s="184" t="s">
        <v>61</v>
      </c>
      <c r="M68" s="14"/>
      <c r="N68" s="75"/>
      <c r="O68" s="83">
        <f>$D$26</f>
        <v>0</v>
      </c>
      <c r="P68" s="77">
        <f>$D$26</f>
        <v>0</v>
      </c>
      <c r="Q68" s="14"/>
      <c r="R68" s="14"/>
    </row>
    <row r="69" spans="1:18" s="14" customFormat="1" ht="5.0999999999999996" customHeight="1" x14ac:dyDescent="0.25">
      <c r="A69" s="4"/>
      <c r="B69" s="185"/>
      <c r="C69" s="132"/>
      <c r="D69" s="132"/>
      <c r="E69" s="132"/>
      <c r="F69" s="132"/>
      <c r="G69" s="4"/>
      <c r="H69" s="4"/>
      <c r="I69" s="4"/>
      <c r="J69" s="4"/>
      <c r="K69" s="27"/>
      <c r="L69" s="187"/>
      <c r="N69" s="101"/>
      <c r="O69" s="100"/>
      <c r="P69" s="102"/>
    </row>
    <row r="70" spans="1:18" ht="30" customHeight="1" x14ac:dyDescent="0.25">
      <c r="A70" s="4"/>
      <c r="B70" s="558" t="s">
        <v>203</v>
      </c>
      <c r="C70" s="559"/>
      <c r="D70" s="559"/>
      <c r="E70" s="559"/>
      <c r="F70" s="559"/>
      <c r="G70" s="67"/>
      <c r="H70" s="67"/>
      <c r="I70" s="67"/>
      <c r="J70" s="68"/>
      <c r="K70" s="88" t="e">
        <f>$O$62*(P66-O64)</f>
        <v>#DIV/0!</v>
      </c>
      <c r="L70" s="184" t="s">
        <v>61</v>
      </c>
      <c r="M70" s="14"/>
      <c r="N70" s="74"/>
      <c r="O70" s="83">
        <f>$D$31</f>
        <v>0</v>
      </c>
      <c r="P70" s="35"/>
      <c r="Q70" s="14"/>
      <c r="R70" s="14"/>
    </row>
    <row r="71" spans="1:18" s="14" customFormat="1" ht="5.0999999999999996" customHeight="1" x14ac:dyDescent="0.25">
      <c r="A71" s="4"/>
      <c r="B71" s="185"/>
      <c r="C71" s="132"/>
      <c r="D71" s="132"/>
      <c r="E71" s="132"/>
      <c r="F71" s="132"/>
      <c r="G71" s="4"/>
      <c r="H71" s="4"/>
      <c r="I71" s="4"/>
      <c r="J71" s="4"/>
      <c r="K71" s="26"/>
      <c r="L71" s="187"/>
      <c r="N71" s="101"/>
      <c r="O71" s="100"/>
      <c r="P71" s="102"/>
    </row>
    <row r="72" spans="1:18" ht="30" customHeight="1" x14ac:dyDescent="0.25">
      <c r="A72" s="4"/>
      <c r="B72" s="558" t="s">
        <v>35</v>
      </c>
      <c r="C72" s="559"/>
      <c r="D72" s="559"/>
      <c r="E72" s="133"/>
      <c r="F72" s="133"/>
      <c r="G72" s="70"/>
      <c r="H72" s="70"/>
      <c r="I72" s="70"/>
      <c r="J72" s="68"/>
      <c r="K72" s="89">
        <v>1</v>
      </c>
      <c r="L72" s="184"/>
      <c r="M72" s="22"/>
      <c r="N72" s="74"/>
      <c r="O72" s="34"/>
      <c r="P72" s="77">
        <f>$F$31</f>
        <v>0</v>
      </c>
      <c r="Q72" s="14"/>
      <c r="R72" s="14"/>
    </row>
    <row r="73" spans="1:18" s="14" customFormat="1" ht="5.0999999999999996" customHeight="1" x14ac:dyDescent="0.25">
      <c r="A73" s="4"/>
      <c r="B73" s="185"/>
      <c r="C73" s="132"/>
      <c r="D73" s="132"/>
      <c r="E73" s="132"/>
      <c r="F73" s="132"/>
      <c r="G73" s="4"/>
      <c r="H73" s="4"/>
      <c r="I73" s="4"/>
      <c r="J73" s="4"/>
      <c r="K73" s="28"/>
      <c r="L73" s="187"/>
      <c r="M73" s="22"/>
      <c r="N73" s="103"/>
      <c r="O73" s="100"/>
      <c r="P73" s="102"/>
    </row>
    <row r="74" spans="1:18" ht="30" customHeight="1" x14ac:dyDescent="0.25">
      <c r="A74" s="55"/>
      <c r="B74" s="558" t="s">
        <v>34</v>
      </c>
      <c r="C74" s="559"/>
      <c r="D74" s="559"/>
      <c r="E74" s="133"/>
      <c r="F74" s="133"/>
      <c r="G74" s="70"/>
      <c r="H74" s="70"/>
      <c r="I74" s="70"/>
      <c r="J74" s="68"/>
      <c r="K74" s="89">
        <v>1</v>
      </c>
      <c r="L74" s="184"/>
      <c r="M74" s="22"/>
      <c r="N74" s="74"/>
      <c r="O74" s="87">
        <f>$D$30</f>
        <v>0</v>
      </c>
      <c r="P74" s="104">
        <f>$F$30</f>
        <v>0</v>
      </c>
      <c r="Q74" s="14"/>
      <c r="R74" s="14"/>
    </row>
    <row r="75" spans="1:18" s="14" customFormat="1" ht="5.0999999999999996" customHeight="1" x14ac:dyDescent="0.25">
      <c r="A75" s="4"/>
      <c r="B75" s="185"/>
      <c r="C75" s="132"/>
      <c r="D75" s="132"/>
      <c r="E75" s="132"/>
      <c r="F75" s="132"/>
      <c r="G75" s="4"/>
      <c r="H75" s="4"/>
      <c r="I75" s="4"/>
      <c r="J75" s="4"/>
      <c r="K75" s="28"/>
      <c r="L75" s="187"/>
      <c r="M75" s="22"/>
      <c r="N75" s="103"/>
      <c r="O75" s="100"/>
      <c r="P75" s="102"/>
    </row>
    <row r="76" spans="1:18" ht="30" customHeight="1" thickBot="1" x14ac:dyDescent="0.3">
      <c r="A76" s="4"/>
      <c r="B76" s="558" t="s">
        <v>204</v>
      </c>
      <c r="C76" s="559"/>
      <c r="D76" s="559"/>
      <c r="E76" s="133"/>
      <c r="F76" s="133"/>
      <c r="G76" s="70"/>
      <c r="H76" s="70"/>
      <c r="I76" s="70"/>
      <c r="J76" s="68"/>
      <c r="K76" s="89">
        <v>1</v>
      </c>
      <c r="L76" s="184"/>
      <c r="M76" s="22"/>
      <c r="N76" s="76"/>
      <c r="O76" s="84">
        <f>$D$26</f>
        <v>0</v>
      </c>
      <c r="P76" s="78">
        <f>$F$26</f>
        <v>0</v>
      </c>
      <c r="Q76" s="14"/>
      <c r="R76" s="14"/>
    </row>
    <row r="77" spans="1:18" s="14" customFormat="1" ht="5.0999999999999996" customHeight="1" x14ac:dyDescent="0.25">
      <c r="A77" s="4"/>
      <c r="B77" s="188"/>
      <c r="C77" s="122"/>
      <c r="D77" s="122"/>
      <c r="E77" s="122"/>
      <c r="F77" s="122"/>
      <c r="G77" s="4"/>
      <c r="H77" s="4"/>
      <c r="I77" s="4"/>
      <c r="J77" s="4"/>
      <c r="K77" s="24"/>
      <c r="L77" s="189"/>
      <c r="M77" s="22"/>
      <c r="N77" s="22"/>
      <c r="O77" s="23"/>
      <c r="P77" s="4"/>
    </row>
    <row r="78" spans="1:18" s="14" customFormat="1" ht="30" customHeight="1" thickBot="1" x14ac:dyDescent="0.3">
      <c r="A78" s="4"/>
      <c r="B78" s="583" t="s">
        <v>33</v>
      </c>
      <c r="C78" s="584"/>
      <c r="D78" s="584"/>
      <c r="E78" s="190"/>
      <c r="F78" s="190"/>
      <c r="G78" s="191"/>
      <c r="H78" s="191"/>
      <c r="I78" s="191"/>
      <c r="J78" s="192"/>
      <c r="K78" s="193">
        <v>1</v>
      </c>
      <c r="L78" s="194"/>
      <c r="M78" s="22"/>
      <c r="N78" s="22"/>
      <c r="O78" s="23"/>
      <c r="P78" s="4"/>
    </row>
    <row r="79" spans="1:18" s="14" customFormat="1" ht="5.0999999999999996" customHeight="1" x14ac:dyDescent="0.25">
      <c r="A79" s="4"/>
      <c r="M79" s="22"/>
      <c r="N79" s="22"/>
      <c r="O79" s="23"/>
      <c r="P79" s="4"/>
    </row>
    <row r="80" spans="1:18" s="14" customFormat="1" ht="5.0999999999999996" customHeight="1" x14ac:dyDescent="0.25">
      <c r="A80" s="4"/>
      <c r="M80" s="22"/>
      <c r="N80" s="22"/>
      <c r="O80" s="23"/>
      <c r="P80" s="4"/>
    </row>
    <row r="81" spans="1:18" ht="30" customHeight="1" thickBot="1" x14ac:dyDescent="0.3">
      <c r="A81" s="585" t="s">
        <v>36</v>
      </c>
      <c r="B81" s="585"/>
      <c r="C81" s="585"/>
      <c r="D81" s="585"/>
      <c r="E81" s="585"/>
      <c r="F81" s="585"/>
      <c r="G81" s="585"/>
      <c r="H81" s="585"/>
      <c r="I81" s="585"/>
      <c r="J81" s="585"/>
      <c r="K81" s="585"/>
      <c r="L81" s="585"/>
      <c r="M81" s="585"/>
      <c r="N81" s="585"/>
      <c r="O81" s="585"/>
      <c r="P81" s="585"/>
      <c r="Q81" s="585"/>
      <c r="R81" s="585"/>
    </row>
    <row r="82" spans="1:18" ht="30" customHeight="1" x14ac:dyDescent="0.25">
      <c r="A82" s="14"/>
      <c r="B82" s="538" t="s">
        <v>37</v>
      </c>
      <c r="C82" s="539"/>
      <c r="D82" s="277" t="s">
        <v>188</v>
      </c>
      <c r="E82" s="646" t="s">
        <v>39</v>
      </c>
      <c r="F82" s="646"/>
      <c r="G82" s="139" t="s">
        <v>40</v>
      </c>
      <c r="H82" s="646" t="s">
        <v>205</v>
      </c>
      <c r="I82" s="646"/>
      <c r="J82" s="646" t="s">
        <v>206</v>
      </c>
      <c r="K82" s="646"/>
      <c r="L82" s="646" t="s">
        <v>207</v>
      </c>
      <c r="M82" s="646"/>
      <c r="N82" s="171" t="s">
        <v>112</v>
      </c>
      <c r="O82" s="139" t="s">
        <v>38</v>
      </c>
      <c r="P82" s="139" t="s">
        <v>208</v>
      </c>
      <c r="Q82" s="127" t="s">
        <v>64</v>
      </c>
    </row>
    <row r="83" spans="1:18" s="23" customFormat="1" ht="30" customHeight="1" x14ac:dyDescent="0.25">
      <c r="B83" s="540" t="s">
        <v>190</v>
      </c>
      <c r="C83" s="541"/>
      <c r="D83" s="403">
        <f>C7</f>
        <v>0</v>
      </c>
      <c r="E83" s="16"/>
      <c r="F83" s="16"/>
      <c r="G83" s="16"/>
      <c r="H83" s="16"/>
      <c r="I83" s="16"/>
      <c r="J83" s="16"/>
      <c r="K83" s="16"/>
      <c r="L83" s="16"/>
      <c r="M83" s="16"/>
      <c r="N83" s="50"/>
      <c r="O83" s="16"/>
      <c r="P83" s="16"/>
      <c r="Q83" s="141"/>
    </row>
    <row r="84" spans="1:18" ht="30" customHeight="1" x14ac:dyDescent="0.25">
      <c r="A84" s="537"/>
      <c r="B84" s="542" t="s">
        <v>189</v>
      </c>
      <c r="C84" s="543"/>
      <c r="D84" s="402"/>
      <c r="E84" s="90">
        <f>I7</f>
        <v>0</v>
      </c>
      <c r="F84" s="135" t="s">
        <v>67</v>
      </c>
      <c r="G84" s="90">
        <f>O7</f>
        <v>0</v>
      </c>
      <c r="H84" s="90" t="e">
        <f>E84/G84</f>
        <v>#DIV/0!</v>
      </c>
      <c r="I84" s="135" t="str">
        <f>F84</f>
        <v>mL</v>
      </c>
      <c r="J84" s="272" t="e">
        <f>K60</f>
        <v>#DIV/0!</v>
      </c>
      <c r="K84" s="91" t="str">
        <f>L60</f>
        <v>mL°C-1</v>
      </c>
      <c r="L84" s="90" t="e">
        <f>H84*J84</f>
        <v>#DIV/0!</v>
      </c>
      <c r="M84" s="91" t="s">
        <v>67</v>
      </c>
      <c r="N84" s="90" t="e">
        <f>L84^2</f>
        <v>#DIV/0!</v>
      </c>
      <c r="O84" s="91" t="s">
        <v>209</v>
      </c>
      <c r="P84" s="91" t="s">
        <v>76</v>
      </c>
      <c r="Q84" s="92">
        <v>50</v>
      </c>
      <c r="R84" s="14"/>
    </row>
    <row r="85" spans="1:18" ht="30" customHeight="1" x14ac:dyDescent="0.25">
      <c r="A85" s="537"/>
      <c r="B85" s="542" t="s">
        <v>70</v>
      </c>
      <c r="C85" s="543"/>
      <c r="D85" s="402"/>
      <c r="E85" s="90">
        <f>K7</f>
        <v>0</v>
      </c>
      <c r="F85" s="135" t="s">
        <v>67</v>
      </c>
      <c r="G85" s="90">
        <f>SQRT(3)</f>
        <v>1.7320508075688772</v>
      </c>
      <c r="H85" s="90">
        <f>E85/G85</f>
        <v>0</v>
      </c>
      <c r="I85" s="135" t="str">
        <f>F85</f>
        <v>mL</v>
      </c>
      <c r="J85" s="90" t="e">
        <f>K60</f>
        <v>#DIV/0!</v>
      </c>
      <c r="K85" s="91" t="str">
        <f>L60</f>
        <v>mL°C-1</v>
      </c>
      <c r="L85" s="90" t="e">
        <f>H85*J85</f>
        <v>#DIV/0!</v>
      </c>
      <c r="M85" s="91" t="s">
        <v>67</v>
      </c>
      <c r="N85" s="90" t="e">
        <f>L85^2</f>
        <v>#DIV/0!</v>
      </c>
      <c r="O85" s="91" t="s">
        <v>209</v>
      </c>
      <c r="P85" s="91" t="s">
        <v>77</v>
      </c>
      <c r="Q85" s="142" t="s">
        <v>83</v>
      </c>
      <c r="R85" s="14"/>
    </row>
    <row r="86" spans="1:18" s="23" customFormat="1" ht="5.0999999999999996" customHeight="1" x14ac:dyDescent="0.25">
      <c r="B86" s="589"/>
      <c r="C86" s="590"/>
      <c r="D86" s="590"/>
      <c r="E86" s="22"/>
      <c r="F86" s="22"/>
      <c r="G86" s="22"/>
      <c r="H86" s="22"/>
      <c r="I86" s="22"/>
      <c r="J86" s="22"/>
      <c r="K86" s="22"/>
      <c r="L86" s="22"/>
      <c r="M86" s="22"/>
      <c r="N86" s="22"/>
      <c r="O86" s="22"/>
      <c r="P86" s="22"/>
      <c r="Q86" s="143"/>
    </row>
    <row r="87" spans="1:18" ht="30" customHeight="1" x14ac:dyDescent="0.25">
      <c r="A87" s="4"/>
      <c r="B87" s="542" t="s">
        <v>210</v>
      </c>
      <c r="C87" s="543"/>
      <c r="D87" s="405">
        <f>O50</f>
        <v>18930</v>
      </c>
      <c r="E87" s="90">
        <f>I10</f>
        <v>0</v>
      </c>
      <c r="F87" s="135">
        <f>J10</f>
        <v>0</v>
      </c>
      <c r="G87" s="136">
        <f>O10</f>
        <v>0</v>
      </c>
      <c r="H87" s="90" t="e">
        <f>E87/G87</f>
        <v>#DIV/0!</v>
      </c>
      <c r="I87" s="135">
        <f>F87</f>
        <v>0</v>
      </c>
      <c r="J87" s="137" t="e">
        <f>K60</f>
        <v>#DIV/0!</v>
      </c>
      <c r="K87" s="138" t="str">
        <f>L60</f>
        <v>mL°C-1</v>
      </c>
      <c r="L87" s="90" t="e">
        <f>H87*J87</f>
        <v>#DIV/0!</v>
      </c>
      <c r="M87" s="91" t="s">
        <v>67</v>
      </c>
      <c r="N87" s="134" t="e">
        <f>L87^2</f>
        <v>#DIV/0!</v>
      </c>
      <c r="O87" s="91" t="s">
        <v>209</v>
      </c>
      <c r="P87" s="91" t="s">
        <v>76</v>
      </c>
      <c r="Q87" s="92">
        <v>50</v>
      </c>
      <c r="R87" s="14"/>
    </row>
    <row r="88" spans="1:18" s="23" customFormat="1" ht="28.5" customHeight="1" x14ac:dyDescent="0.25">
      <c r="B88" s="540" t="s">
        <v>191</v>
      </c>
      <c r="C88" s="541"/>
      <c r="D88" s="406" t="e">
        <f>D44</f>
        <v>#DIV/0!</v>
      </c>
      <c r="E88" s="90" t="e">
        <f>D44</f>
        <v>#DIV/0!</v>
      </c>
      <c r="F88" s="135">
        <f>F8</f>
        <v>0</v>
      </c>
      <c r="G88" s="22"/>
      <c r="H88" s="22"/>
      <c r="I88" s="22"/>
      <c r="J88" s="95"/>
      <c r="K88" s="22"/>
      <c r="L88" s="22"/>
      <c r="M88" s="22"/>
      <c r="N88" s="22"/>
      <c r="O88" s="22"/>
      <c r="P88" s="22"/>
      <c r="Q88" s="143"/>
    </row>
    <row r="89" spans="1:18" ht="30" customHeight="1" x14ac:dyDescent="0.25">
      <c r="A89" s="4"/>
      <c r="B89" s="542" t="s">
        <v>211</v>
      </c>
      <c r="C89" s="543"/>
      <c r="D89" s="406"/>
      <c r="E89" s="90">
        <f>E8</f>
        <v>0</v>
      </c>
      <c r="F89" s="135">
        <f>F8</f>
        <v>0</v>
      </c>
      <c r="G89" s="90">
        <f>SQRT(3)</f>
        <v>1.7320508075688772</v>
      </c>
      <c r="H89" s="90">
        <f>E89/G89</f>
        <v>0</v>
      </c>
      <c r="I89" s="135" t="s">
        <v>67</v>
      </c>
      <c r="J89" s="137">
        <f>K62</f>
        <v>0</v>
      </c>
      <c r="K89" s="91" t="s">
        <v>193</v>
      </c>
      <c r="L89" s="90">
        <f t="shared" ref="L89:L103" si="2">H89*J89</f>
        <v>0</v>
      </c>
      <c r="M89" s="91" t="s">
        <v>67</v>
      </c>
      <c r="N89" s="90">
        <f t="shared" ref="N89:N103" si="3">L89^2</f>
        <v>0</v>
      </c>
      <c r="O89" s="91" t="s">
        <v>212</v>
      </c>
      <c r="P89" s="91" t="s">
        <v>77</v>
      </c>
      <c r="Q89" s="142" t="s">
        <v>83</v>
      </c>
      <c r="R89" s="14"/>
    </row>
    <row r="90" spans="1:18" ht="30" customHeight="1" x14ac:dyDescent="0.25">
      <c r="A90" s="4"/>
      <c r="B90" s="542" t="s">
        <v>213</v>
      </c>
      <c r="C90" s="543"/>
      <c r="D90" s="406"/>
      <c r="E90" s="90">
        <f>I8</f>
        <v>0</v>
      </c>
      <c r="F90" s="135">
        <f>F9</f>
        <v>0</v>
      </c>
      <c r="G90" s="90">
        <f>O8</f>
        <v>0</v>
      </c>
      <c r="H90" s="90" t="e">
        <f t="shared" ref="H90:H101" si="4">E90/G90</f>
        <v>#DIV/0!</v>
      </c>
      <c r="I90" s="91" t="s">
        <v>67</v>
      </c>
      <c r="J90" s="137">
        <f>K62</f>
        <v>0</v>
      </c>
      <c r="K90" s="91" t="s">
        <v>193</v>
      </c>
      <c r="L90" s="90" t="e">
        <f t="shared" si="2"/>
        <v>#DIV/0!</v>
      </c>
      <c r="M90" s="91" t="s">
        <v>67</v>
      </c>
      <c r="N90" s="90" t="e">
        <f t="shared" si="3"/>
        <v>#DIV/0!</v>
      </c>
      <c r="O90" s="91" t="s">
        <v>209</v>
      </c>
      <c r="P90" s="91" t="s">
        <v>76</v>
      </c>
      <c r="Q90" s="92">
        <v>50</v>
      </c>
      <c r="R90" s="14"/>
    </row>
    <row r="91" spans="1:18" ht="30" customHeight="1" x14ac:dyDescent="0.25">
      <c r="A91" s="4"/>
      <c r="B91" s="542" t="s">
        <v>70</v>
      </c>
      <c r="C91" s="543"/>
      <c r="D91" s="406"/>
      <c r="E91" s="90">
        <f>M8</f>
        <v>0</v>
      </c>
      <c r="F91" s="135">
        <f>N8</f>
        <v>0</v>
      </c>
      <c r="G91" s="90">
        <f>SQRT(3)</f>
        <v>1.7320508075688772</v>
      </c>
      <c r="H91" s="90">
        <f t="shared" si="4"/>
        <v>0</v>
      </c>
      <c r="I91" s="91" t="s">
        <v>67</v>
      </c>
      <c r="J91" s="137">
        <f>K62</f>
        <v>0</v>
      </c>
      <c r="K91" s="91" t="s">
        <v>193</v>
      </c>
      <c r="L91" s="90">
        <f t="shared" si="2"/>
        <v>0</v>
      </c>
      <c r="M91" s="91" t="s">
        <v>67</v>
      </c>
      <c r="N91" s="90">
        <f t="shared" si="3"/>
        <v>0</v>
      </c>
      <c r="O91" s="91" t="s">
        <v>209</v>
      </c>
      <c r="P91" s="91" t="s">
        <v>77</v>
      </c>
      <c r="Q91" s="142" t="s">
        <v>83</v>
      </c>
      <c r="R91" s="14"/>
    </row>
    <row r="92" spans="1:18" ht="30" customHeight="1" x14ac:dyDescent="0.25">
      <c r="A92" s="4"/>
      <c r="B92" s="542" t="s">
        <v>71</v>
      </c>
      <c r="C92" s="543"/>
      <c r="D92" s="406"/>
      <c r="E92" s="90">
        <f>(MAX(D39:D43)-(MIN(D39:D43)))/SQRT(12)</f>
        <v>0</v>
      </c>
      <c r="F92" s="135">
        <f>N9</f>
        <v>0</v>
      </c>
      <c r="G92" s="90">
        <f>SQRT(3)</f>
        <v>1.7320508075688772</v>
      </c>
      <c r="H92" s="90">
        <f t="shared" si="4"/>
        <v>0</v>
      </c>
      <c r="I92" s="91" t="s">
        <v>67</v>
      </c>
      <c r="J92" s="137">
        <f>K62</f>
        <v>0</v>
      </c>
      <c r="K92" s="91" t="s">
        <v>193</v>
      </c>
      <c r="L92" s="90">
        <f t="shared" si="2"/>
        <v>0</v>
      </c>
      <c r="M92" s="91" t="s">
        <v>67</v>
      </c>
      <c r="N92" s="90">
        <f t="shared" si="3"/>
        <v>0</v>
      </c>
      <c r="O92" s="91" t="s">
        <v>212</v>
      </c>
      <c r="P92" s="91" t="s">
        <v>77</v>
      </c>
      <c r="Q92" s="142" t="s">
        <v>83</v>
      </c>
      <c r="R92" s="14"/>
    </row>
    <row r="93" spans="1:18" s="23" customFormat="1" ht="27" customHeight="1" x14ac:dyDescent="0.25">
      <c r="B93" s="540" t="s">
        <v>192</v>
      </c>
      <c r="C93" s="541"/>
      <c r="D93" s="406" t="e">
        <f>J44</f>
        <v>#DIV/0!</v>
      </c>
      <c r="E93" s="90" t="e">
        <f>J44</f>
        <v>#DIV/0!</v>
      </c>
      <c r="F93" s="135">
        <f>F8</f>
        <v>0</v>
      </c>
      <c r="G93" s="22"/>
      <c r="H93" s="22"/>
      <c r="I93" s="22"/>
      <c r="J93" s="95"/>
      <c r="K93" s="22"/>
      <c r="L93" s="22"/>
      <c r="M93" s="22"/>
      <c r="N93" s="22"/>
      <c r="O93" s="22"/>
      <c r="P93" s="22"/>
      <c r="Q93" s="143"/>
    </row>
    <row r="94" spans="1:18" ht="30" customHeight="1" x14ac:dyDescent="0.25">
      <c r="A94" s="4"/>
      <c r="B94" s="542" t="s">
        <v>211</v>
      </c>
      <c r="C94" s="543"/>
      <c r="D94" s="406">
        <f>E9</f>
        <v>0</v>
      </c>
      <c r="E94" s="90">
        <f>E9</f>
        <v>0</v>
      </c>
      <c r="F94" s="91">
        <f>F9</f>
        <v>0</v>
      </c>
      <c r="G94" s="90">
        <f>SQRT(3)</f>
        <v>1.7320508075688772</v>
      </c>
      <c r="H94" s="90">
        <f t="shared" si="4"/>
        <v>0</v>
      </c>
      <c r="I94" s="91" t="s">
        <v>67</v>
      </c>
      <c r="J94" s="137">
        <f>K64</f>
        <v>0</v>
      </c>
      <c r="K94" s="91" t="s">
        <v>193</v>
      </c>
      <c r="L94" s="90">
        <f t="shared" si="2"/>
        <v>0</v>
      </c>
      <c r="M94" s="91" t="s">
        <v>67</v>
      </c>
      <c r="N94" s="90">
        <f t="shared" si="3"/>
        <v>0</v>
      </c>
      <c r="O94" s="91" t="s">
        <v>212</v>
      </c>
      <c r="P94" s="91" t="s">
        <v>77</v>
      </c>
      <c r="Q94" s="142" t="s">
        <v>83</v>
      </c>
      <c r="R94" s="14"/>
    </row>
    <row r="95" spans="1:18" ht="30" customHeight="1" x14ac:dyDescent="0.25">
      <c r="A95" s="4"/>
      <c r="B95" s="542" t="s">
        <v>213</v>
      </c>
      <c r="C95" s="543"/>
      <c r="D95" s="406"/>
      <c r="E95" s="90">
        <f>I9</f>
        <v>0</v>
      </c>
      <c r="F95" s="135">
        <f>J9</f>
        <v>0</v>
      </c>
      <c r="G95" s="90">
        <f>O9</f>
        <v>0</v>
      </c>
      <c r="H95" s="90" t="e">
        <f t="shared" si="4"/>
        <v>#DIV/0!</v>
      </c>
      <c r="I95" s="91" t="s">
        <v>67</v>
      </c>
      <c r="J95" s="137">
        <f>K64</f>
        <v>0</v>
      </c>
      <c r="K95" s="91" t="s">
        <v>193</v>
      </c>
      <c r="L95" s="90" t="e">
        <f t="shared" si="2"/>
        <v>#DIV/0!</v>
      </c>
      <c r="M95" s="91" t="s">
        <v>67</v>
      </c>
      <c r="N95" s="90" t="e">
        <f t="shared" si="3"/>
        <v>#DIV/0!</v>
      </c>
      <c r="O95" s="91" t="s">
        <v>209</v>
      </c>
      <c r="P95" s="91" t="s">
        <v>76</v>
      </c>
      <c r="Q95" s="92">
        <v>50</v>
      </c>
      <c r="R95" s="14"/>
    </row>
    <row r="96" spans="1:18" ht="30" customHeight="1" x14ac:dyDescent="0.25">
      <c r="A96" s="4"/>
      <c r="B96" s="542" t="s">
        <v>70</v>
      </c>
      <c r="C96" s="543"/>
      <c r="D96" s="407"/>
      <c r="E96" s="90">
        <f>M9</f>
        <v>0</v>
      </c>
      <c r="F96" s="135">
        <f>L9</f>
        <v>0</v>
      </c>
      <c r="G96" s="90">
        <f>SQRT(3)</f>
        <v>1.7320508075688772</v>
      </c>
      <c r="H96" s="90">
        <f t="shared" si="4"/>
        <v>0</v>
      </c>
      <c r="I96" s="91" t="s">
        <v>67</v>
      </c>
      <c r="J96" s="137">
        <f>K64</f>
        <v>0</v>
      </c>
      <c r="K96" s="91" t="s">
        <v>193</v>
      </c>
      <c r="L96" s="90">
        <f t="shared" si="2"/>
        <v>0</v>
      </c>
      <c r="M96" s="91" t="s">
        <v>67</v>
      </c>
      <c r="N96" s="90">
        <f t="shared" si="3"/>
        <v>0</v>
      </c>
      <c r="O96" s="91" t="s">
        <v>209</v>
      </c>
      <c r="P96" s="91" t="s">
        <v>77</v>
      </c>
      <c r="Q96" s="142" t="s">
        <v>83</v>
      </c>
      <c r="R96" s="14"/>
    </row>
    <row r="97" spans="1:18" ht="30" customHeight="1" x14ac:dyDescent="0.25">
      <c r="A97" s="4"/>
      <c r="B97" s="542" t="s">
        <v>71</v>
      </c>
      <c r="C97" s="543"/>
      <c r="D97" s="402"/>
      <c r="E97" s="137">
        <f>(MAX(J39:J43)-(MIN(J39:J43)))/SQRT(12)</f>
        <v>0</v>
      </c>
      <c r="F97" s="135">
        <f>L9</f>
        <v>0</v>
      </c>
      <c r="G97" s="90">
        <f>SQRT(3)</f>
        <v>1.7320508075688772</v>
      </c>
      <c r="H97" s="90">
        <f t="shared" si="4"/>
        <v>0</v>
      </c>
      <c r="I97" s="91" t="s">
        <v>67</v>
      </c>
      <c r="J97" s="137">
        <f>K64</f>
        <v>0</v>
      </c>
      <c r="K97" s="91" t="s">
        <v>193</v>
      </c>
      <c r="L97" s="90">
        <f t="shared" si="2"/>
        <v>0</v>
      </c>
      <c r="M97" s="91" t="s">
        <v>67</v>
      </c>
      <c r="N97" s="90">
        <f t="shared" si="3"/>
        <v>0</v>
      </c>
      <c r="O97" s="91" t="s">
        <v>212</v>
      </c>
      <c r="P97" s="91" t="s">
        <v>77</v>
      </c>
      <c r="Q97" s="142" t="s">
        <v>83</v>
      </c>
      <c r="R97" s="14"/>
    </row>
    <row r="98" spans="1:18" s="23" customFormat="1" ht="25.5" customHeight="1" x14ac:dyDescent="0.25">
      <c r="B98" s="540" t="s">
        <v>214</v>
      </c>
      <c r="C98" s="541"/>
      <c r="D98" s="408">
        <f>D30</f>
        <v>0</v>
      </c>
      <c r="E98" s="404">
        <f>D30</f>
        <v>0</v>
      </c>
      <c r="F98" s="135">
        <f>L9</f>
        <v>0</v>
      </c>
      <c r="G98" s="22"/>
      <c r="H98" s="22"/>
      <c r="I98" s="22"/>
      <c r="J98" s="95"/>
      <c r="K98" s="22"/>
      <c r="L98" s="22"/>
      <c r="M98" s="22"/>
      <c r="N98" s="22"/>
      <c r="O98" s="22"/>
      <c r="P98" s="22"/>
      <c r="Q98" s="143"/>
    </row>
    <row r="99" spans="1:18" ht="40.5" customHeight="1" x14ac:dyDescent="0.25">
      <c r="A99" s="4"/>
      <c r="B99" s="542" t="s">
        <v>215</v>
      </c>
      <c r="C99" s="543"/>
      <c r="D99" s="402"/>
      <c r="E99" s="90">
        <f>(D30*C43)/100</f>
        <v>0</v>
      </c>
      <c r="F99" s="91" t="s">
        <v>69</v>
      </c>
      <c r="G99" s="90">
        <f>SQRT(3)</f>
        <v>1.7320508075688772</v>
      </c>
      <c r="H99" s="90">
        <f t="shared" si="4"/>
        <v>0</v>
      </c>
      <c r="I99" s="91" t="s">
        <v>67</v>
      </c>
      <c r="J99" s="134" t="e">
        <f>K70</f>
        <v>#DIV/0!</v>
      </c>
      <c r="K99" s="91" t="s">
        <v>193</v>
      </c>
      <c r="L99" s="90" t="e">
        <f t="shared" si="2"/>
        <v>#DIV/0!</v>
      </c>
      <c r="M99" s="91" t="s">
        <v>67</v>
      </c>
      <c r="N99" s="90" t="e">
        <f t="shared" si="3"/>
        <v>#DIV/0!</v>
      </c>
      <c r="O99" s="91" t="s">
        <v>72</v>
      </c>
      <c r="P99" s="91" t="s">
        <v>77</v>
      </c>
      <c r="Q99" s="142" t="s">
        <v>83</v>
      </c>
      <c r="R99" s="14"/>
    </row>
    <row r="100" spans="1:18" ht="40.5" customHeight="1" x14ac:dyDescent="0.25">
      <c r="A100" s="4"/>
      <c r="B100" s="542" t="s">
        <v>216</v>
      </c>
      <c r="C100" s="543"/>
      <c r="D100" s="409" t="s">
        <v>3</v>
      </c>
      <c r="E100" s="404">
        <f>(D31*C43)/100</f>
        <v>0</v>
      </c>
      <c r="F100" s="91" t="s">
        <v>69</v>
      </c>
      <c r="G100" s="90">
        <f>SQRT(3)</f>
        <v>1.7320508075688772</v>
      </c>
      <c r="H100" s="90">
        <f t="shared" si="4"/>
        <v>0</v>
      </c>
      <c r="I100" s="91" t="s">
        <v>67</v>
      </c>
      <c r="J100" s="134" t="e">
        <f>K66</f>
        <v>#DIV/0!</v>
      </c>
      <c r="K100" s="91" t="s">
        <v>193</v>
      </c>
      <c r="L100" s="90" t="e">
        <f t="shared" si="2"/>
        <v>#DIV/0!</v>
      </c>
      <c r="M100" s="91" t="s">
        <v>67</v>
      </c>
      <c r="N100" s="90" t="e">
        <f t="shared" si="3"/>
        <v>#DIV/0!</v>
      </c>
      <c r="O100" s="91" t="s">
        <v>73</v>
      </c>
      <c r="P100" s="91" t="s">
        <v>77</v>
      </c>
      <c r="Q100" s="142" t="s">
        <v>83</v>
      </c>
      <c r="R100" s="14"/>
    </row>
    <row r="101" spans="1:18" ht="40.5" customHeight="1" x14ac:dyDescent="0.25">
      <c r="A101" s="4"/>
      <c r="B101" s="542" t="s">
        <v>78</v>
      </c>
      <c r="C101" s="543"/>
      <c r="D101" s="409" t="s">
        <v>15</v>
      </c>
      <c r="E101" s="404">
        <f>(F31*C43)/100</f>
        <v>0</v>
      </c>
      <c r="F101" s="91" t="s">
        <v>69</v>
      </c>
      <c r="G101" s="90">
        <f>SQRT(3)</f>
        <v>1.7320508075688772</v>
      </c>
      <c r="H101" s="90">
        <f t="shared" si="4"/>
        <v>0</v>
      </c>
      <c r="I101" s="91" t="s">
        <v>67</v>
      </c>
      <c r="J101" s="134" t="e">
        <f>K68</f>
        <v>#DIV/0!</v>
      </c>
      <c r="K101" s="91" t="s">
        <v>193</v>
      </c>
      <c r="L101" s="90" t="e">
        <f t="shared" si="2"/>
        <v>#DIV/0!</v>
      </c>
      <c r="M101" s="91" t="s">
        <v>67</v>
      </c>
      <c r="N101" s="90" t="e">
        <f t="shared" si="3"/>
        <v>#DIV/0!</v>
      </c>
      <c r="O101" s="91" t="s">
        <v>74</v>
      </c>
      <c r="P101" s="91" t="s">
        <v>77</v>
      </c>
      <c r="Q101" s="142" t="s">
        <v>83</v>
      </c>
      <c r="R101" s="14"/>
    </row>
    <row r="102" spans="1:18" s="23" customFormat="1" ht="5.0999999999999996" customHeight="1" x14ac:dyDescent="0.25">
      <c r="B102" s="589"/>
      <c r="C102" s="590"/>
      <c r="D102" s="590"/>
      <c r="E102" s="22"/>
      <c r="F102" s="22"/>
      <c r="G102" s="22"/>
      <c r="H102" s="22"/>
      <c r="I102" s="22"/>
      <c r="J102" s="95"/>
      <c r="K102" s="22" t="s">
        <v>193</v>
      </c>
      <c r="L102" s="22"/>
      <c r="M102" s="22"/>
      <c r="N102" s="22"/>
      <c r="O102" s="22"/>
      <c r="P102" s="22"/>
      <c r="Q102" s="143"/>
    </row>
    <row r="103" spans="1:18" ht="40.5" customHeight="1" x14ac:dyDescent="0.25">
      <c r="A103" s="4"/>
      <c r="B103" s="542" t="s">
        <v>217</v>
      </c>
      <c r="C103" s="543"/>
      <c r="D103" s="402"/>
      <c r="E103" s="404">
        <f>E56</f>
        <v>0</v>
      </c>
      <c r="F103" s="91" t="s">
        <v>67</v>
      </c>
      <c r="G103" s="90" t="s">
        <v>47</v>
      </c>
      <c r="H103" s="90">
        <f>E103</f>
        <v>0</v>
      </c>
      <c r="I103" s="91" t="str">
        <f>F103</f>
        <v>mL</v>
      </c>
      <c r="J103" s="134">
        <f>K74</f>
        <v>1</v>
      </c>
      <c r="K103" s="91" t="s">
        <v>193</v>
      </c>
      <c r="L103" s="90">
        <f t="shared" si="2"/>
        <v>0</v>
      </c>
      <c r="M103" s="91" t="s">
        <v>67</v>
      </c>
      <c r="N103" s="90">
        <f t="shared" si="3"/>
        <v>0</v>
      </c>
      <c r="O103" s="91" t="s">
        <v>75</v>
      </c>
      <c r="P103" s="91" t="s">
        <v>47</v>
      </c>
      <c r="Q103" s="142">
        <v>4</v>
      </c>
      <c r="R103" s="14"/>
    </row>
    <row r="104" spans="1:18" s="23" customFormat="1" ht="5.0999999999999996" customHeight="1" thickBot="1" x14ac:dyDescent="0.3">
      <c r="B104" s="32"/>
      <c r="C104" s="32"/>
      <c r="D104" s="32"/>
      <c r="E104" s="22"/>
      <c r="F104" s="22"/>
      <c r="H104" s="22"/>
      <c r="I104" s="22"/>
      <c r="J104" s="22"/>
      <c r="K104" s="22"/>
      <c r="L104" s="22"/>
      <c r="M104" s="22"/>
      <c r="N104" s="22"/>
      <c r="O104" s="22"/>
    </row>
    <row r="105" spans="1:18" ht="30" customHeight="1" thickBot="1" x14ac:dyDescent="0.3">
      <c r="A105" s="14"/>
      <c r="B105" s="547" t="s">
        <v>66</v>
      </c>
      <c r="C105" s="548"/>
      <c r="D105" s="548"/>
      <c r="E105" s="548"/>
      <c r="F105" s="548"/>
      <c r="G105" s="548"/>
      <c r="H105" s="548"/>
      <c r="I105" s="548"/>
      <c r="J105" s="548"/>
      <c r="K105" s="548"/>
      <c r="L105" s="548"/>
      <c r="M105" s="548"/>
      <c r="N105" s="548"/>
      <c r="O105" s="548"/>
      <c r="P105" s="548"/>
      <c r="Q105" s="549"/>
    </row>
    <row r="106" spans="1:18" ht="30" customHeight="1" x14ac:dyDescent="0.25">
      <c r="A106" s="22"/>
      <c r="B106" s="595" t="s">
        <v>107</v>
      </c>
      <c r="C106" s="596"/>
      <c r="D106" s="596"/>
      <c r="E106" s="149">
        <f>(3.1416*(D32/2)^2*0.05)/(2)</f>
        <v>0</v>
      </c>
      <c r="F106" s="150" t="s">
        <v>67</v>
      </c>
      <c r="G106" s="149">
        <f>SQRT(3)</f>
        <v>1.7320508075688772</v>
      </c>
      <c r="H106" s="149">
        <f>E106/G106</f>
        <v>0</v>
      </c>
      <c r="I106" s="150" t="s">
        <v>67</v>
      </c>
      <c r="J106" s="149">
        <v>1</v>
      </c>
      <c r="K106" s="150"/>
      <c r="L106" s="149">
        <f>H106*J106</f>
        <v>0</v>
      </c>
      <c r="M106" s="91" t="s">
        <v>67</v>
      </c>
      <c r="N106" s="149">
        <f>L106^2</f>
        <v>0</v>
      </c>
      <c r="O106" s="150" t="s">
        <v>79</v>
      </c>
      <c r="P106" s="150" t="s">
        <v>77</v>
      </c>
      <c r="Q106" s="151" t="s">
        <v>83</v>
      </c>
      <c r="R106" s="14"/>
    </row>
    <row r="107" spans="1:18" ht="30" customHeight="1" x14ac:dyDescent="0.25">
      <c r="A107" s="22"/>
      <c r="B107" s="597" t="s">
        <v>108</v>
      </c>
      <c r="C107" s="598"/>
      <c r="D107" s="598"/>
      <c r="E107" s="90">
        <f>(3.1416*(F32/2)^2*F33)/(2)</f>
        <v>0</v>
      </c>
      <c r="F107" s="91" t="s">
        <v>67</v>
      </c>
      <c r="G107" s="90">
        <f t="shared" ref="G107:G110" si="5">SQRT(3)</f>
        <v>1.7320508075688772</v>
      </c>
      <c r="H107" s="90">
        <f>E107/G107</f>
        <v>0</v>
      </c>
      <c r="I107" s="91" t="s">
        <v>67</v>
      </c>
      <c r="J107" s="90">
        <v>1</v>
      </c>
      <c r="K107" s="91"/>
      <c r="L107" s="90">
        <f t="shared" ref="L107:L108" si="6">H107*J107</f>
        <v>0</v>
      </c>
      <c r="M107" s="91" t="s">
        <v>67</v>
      </c>
      <c r="N107" s="90">
        <f t="shared" ref="N107:N110" si="7">L107^2</f>
        <v>0</v>
      </c>
      <c r="O107" s="91" t="s">
        <v>79</v>
      </c>
      <c r="P107" s="91" t="s">
        <v>77</v>
      </c>
      <c r="Q107" s="142" t="s">
        <v>83</v>
      </c>
      <c r="R107" s="14"/>
    </row>
    <row r="108" spans="1:18" ht="30" customHeight="1" x14ac:dyDescent="0.25">
      <c r="A108" s="4"/>
      <c r="B108" s="597" t="s">
        <v>109</v>
      </c>
      <c r="C108" s="598"/>
      <c r="D108" s="598"/>
      <c r="E108" s="83">
        <f>E56</f>
        <v>0</v>
      </c>
      <c r="F108" s="91" t="s">
        <v>67</v>
      </c>
      <c r="G108" s="90">
        <f t="shared" si="5"/>
        <v>1.7320508075688772</v>
      </c>
      <c r="H108" s="90">
        <f>E108/G108</f>
        <v>0</v>
      </c>
      <c r="I108" s="91" t="s">
        <v>67</v>
      </c>
      <c r="J108" s="83">
        <v>1</v>
      </c>
      <c r="K108" s="91"/>
      <c r="L108" s="90">
        <f t="shared" si="6"/>
        <v>0</v>
      </c>
      <c r="M108" s="91" t="s">
        <v>67</v>
      </c>
      <c r="N108" s="90">
        <f t="shared" si="7"/>
        <v>0</v>
      </c>
      <c r="O108" s="91" t="s">
        <v>80</v>
      </c>
      <c r="P108" s="91" t="s">
        <v>77</v>
      </c>
      <c r="Q108" s="142" t="s">
        <v>83</v>
      </c>
      <c r="R108" s="14"/>
    </row>
    <row r="109" spans="1:18" ht="30" customHeight="1" x14ac:dyDescent="0.25">
      <c r="A109" s="4"/>
      <c r="B109" s="597" t="s">
        <v>218</v>
      </c>
      <c r="C109" s="598"/>
      <c r="D109" s="598"/>
      <c r="E109" s="90">
        <f>(3.1416*(F32/2)^2*0.05)/(2)</f>
        <v>0</v>
      </c>
      <c r="F109" s="91"/>
      <c r="G109" s="90">
        <f t="shared" si="5"/>
        <v>1.7320508075688772</v>
      </c>
      <c r="H109" s="90">
        <f>E109/G109</f>
        <v>0</v>
      </c>
      <c r="I109" s="91" t="s">
        <v>67</v>
      </c>
      <c r="J109" s="90">
        <v>1</v>
      </c>
      <c r="K109" s="91"/>
      <c r="L109" s="90">
        <f>H109*J109</f>
        <v>0</v>
      </c>
      <c r="M109" s="91" t="s">
        <v>67</v>
      </c>
      <c r="N109" s="90">
        <f t="shared" si="7"/>
        <v>0</v>
      </c>
      <c r="O109" s="91" t="s">
        <v>80</v>
      </c>
      <c r="P109" s="91" t="s">
        <v>77</v>
      </c>
      <c r="Q109" s="142" t="s">
        <v>83</v>
      </c>
      <c r="R109" s="14"/>
    </row>
    <row r="110" spans="1:18" ht="30" customHeight="1" thickBot="1" x14ac:dyDescent="0.3">
      <c r="A110" s="4" t="s">
        <v>153</v>
      </c>
      <c r="B110" s="535" t="s">
        <v>110</v>
      </c>
      <c r="C110" s="536"/>
      <c r="D110" s="536"/>
      <c r="E110" s="93">
        <f>C7*0.01/100</f>
        <v>0</v>
      </c>
      <c r="F110" s="94" t="s">
        <v>67</v>
      </c>
      <c r="G110" s="144">
        <f t="shared" si="5"/>
        <v>1.7320508075688772</v>
      </c>
      <c r="H110" s="144">
        <f>E110/G110</f>
        <v>0</v>
      </c>
      <c r="I110" s="145" t="s">
        <v>67</v>
      </c>
      <c r="J110" s="144">
        <v>1</v>
      </c>
      <c r="K110" s="145"/>
      <c r="L110" s="144">
        <f>H110*J110</f>
        <v>0</v>
      </c>
      <c r="M110" s="91" t="s">
        <v>67</v>
      </c>
      <c r="N110" s="154">
        <f t="shared" si="7"/>
        <v>0</v>
      </c>
      <c r="O110" s="94" t="s">
        <v>81</v>
      </c>
      <c r="P110" s="94" t="s">
        <v>77</v>
      </c>
      <c r="Q110" s="97" t="s">
        <v>83</v>
      </c>
      <c r="R110" s="14"/>
    </row>
    <row r="111" spans="1:18" ht="30" customHeight="1" thickBot="1" x14ac:dyDescent="0.3">
      <c r="A111" s="4"/>
      <c r="B111" s="591" t="s">
        <v>219</v>
      </c>
      <c r="C111" s="592"/>
      <c r="D111" s="592"/>
      <c r="E111" s="410">
        <f>(L21)/SQRT(12)</f>
        <v>4.7305367511132745</v>
      </c>
      <c r="F111" s="147" t="s">
        <v>67</v>
      </c>
      <c r="G111" s="25"/>
      <c r="H111" s="51"/>
      <c r="I111" s="51"/>
      <c r="J111" s="51"/>
      <c r="K111" s="51"/>
      <c r="L111" s="148"/>
      <c r="N111" s="160">
        <f>E111^2</f>
        <v>22.377977953633334</v>
      </c>
      <c r="O111" s="145"/>
      <c r="P111" s="158" t="s">
        <v>72</v>
      </c>
      <c r="Q111" s="159"/>
      <c r="R111" s="14"/>
    </row>
    <row r="112" spans="1:18" s="53" customFormat="1" ht="30" customHeight="1" thickBot="1" x14ac:dyDescent="0.3">
      <c r="A112" s="4"/>
      <c r="B112" s="56"/>
      <c r="C112" s="54"/>
      <c r="D112" s="54"/>
      <c r="E112" s="54"/>
      <c r="F112" s="54"/>
      <c r="G112" s="54"/>
      <c r="H112" s="54"/>
      <c r="I112" s="54"/>
      <c r="J112" s="54"/>
      <c r="K112" s="54"/>
      <c r="L112" s="58"/>
      <c r="M112" s="152"/>
      <c r="N112" s="155" t="e">
        <f>SQRT(SUM(N84:N85,N87,N89:N92,N94:N97,N99:N101,N103,N106:N111))</f>
        <v>#DIV/0!</v>
      </c>
      <c r="O112" s="54"/>
      <c r="P112" s="54"/>
      <c r="Q112" s="54"/>
      <c r="R112" s="54"/>
    </row>
    <row r="113" spans="1:31" s="53" customFormat="1" ht="30" customHeight="1" thickBot="1" x14ac:dyDescent="0.3">
      <c r="A113" s="4"/>
      <c r="B113" s="550" t="s">
        <v>82</v>
      </c>
      <c r="C113" s="551"/>
      <c r="D113" s="551"/>
      <c r="E113" s="551"/>
      <c r="F113" s="551"/>
      <c r="G113" s="551"/>
      <c r="H113" s="551"/>
      <c r="I113" s="551"/>
      <c r="J113" s="552"/>
      <c r="K113" s="59"/>
      <c r="L113" s="54"/>
      <c r="M113" s="153" t="s">
        <v>91</v>
      </c>
      <c r="N113" s="156" t="e">
        <f>O7*N112</f>
        <v>#DIV/0!</v>
      </c>
      <c r="O113" s="4"/>
      <c r="P113" s="658" t="s">
        <v>40</v>
      </c>
      <c r="Q113" s="659"/>
      <c r="R113" s="54"/>
      <c r="U113" s="56"/>
      <c r="V113" s="56"/>
      <c r="W113" s="56"/>
    </row>
    <row r="114" spans="1:31" s="53" customFormat="1" ht="30" customHeight="1" thickBot="1" x14ac:dyDescent="0.3">
      <c r="A114" s="4"/>
      <c r="B114" s="4"/>
      <c r="C114" s="264" t="s">
        <v>98</v>
      </c>
      <c r="D114" s="265" t="s">
        <v>95</v>
      </c>
      <c r="E114" s="265" t="s">
        <v>40</v>
      </c>
      <c r="F114" s="265" t="s">
        <v>92</v>
      </c>
      <c r="G114" s="265" t="s">
        <v>93</v>
      </c>
      <c r="H114" s="265" t="s">
        <v>96</v>
      </c>
      <c r="I114" s="266" t="s">
        <v>97</v>
      </c>
      <c r="J114" s="267" t="s">
        <v>121</v>
      </c>
      <c r="K114" s="4"/>
      <c r="L114" s="560" t="s">
        <v>90</v>
      </c>
      <c r="M114" s="561"/>
      <c r="N114" s="157" t="e">
        <f>(N112^4)/((L84^4/Q84)+(L87^4/Q87)+(L90^4/Q90)+(L95^4/Q95)+(L103^4/Q103))</f>
        <v>#DIV/0!</v>
      </c>
      <c r="O114" s="4"/>
      <c r="P114" s="432" t="e">
        <f>_xlfn.T.INV.2T(0.05,N114)</f>
        <v>#DIV/0!</v>
      </c>
      <c r="Q114" s="413" t="e">
        <f>TINV(0.05,N114)</f>
        <v>#DIV/0!</v>
      </c>
      <c r="R114" s="54"/>
      <c r="U114" s="56"/>
      <c r="V114" s="56"/>
      <c r="W114" s="56"/>
    </row>
    <row r="115" spans="1:31" ht="30" customHeight="1" x14ac:dyDescent="0.25">
      <c r="A115" s="14"/>
      <c r="B115" s="172" t="s">
        <v>67</v>
      </c>
      <c r="C115" s="411">
        <f>E54</f>
        <v>0</v>
      </c>
      <c r="D115" s="262" t="e">
        <f>N112</f>
        <v>#DIV/0!</v>
      </c>
      <c r="E115" s="234"/>
      <c r="F115" s="262" t="e">
        <f>D115*$E$116</f>
        <v>#DIV/0!</v>
      </c>
      <c r="G115" s="234"/>
      <c r="H115" s="262">
        <f>C115-C7</f>
        <v>0</v>
      </c>
      <c r="I115" s="262">
        <f>ABS(H115)</f>
        <v>0</v>
      </c>
      <c r="J115" s="263" t="e">
        <f>F115*I115</f>
        <v>#DIV/0!</v>
      </c>
      <c r="K115" s="14"/>
      <c r="L115" s="14"/>
      <c r="Q115" s="14"/>
      <c r="R115" s="4"/>
    </row>
    <row r="116" spans="1:31" ht="30" customHeight="1" x14ac:dyDescent="0.25">
      <c r="A116" s="14"/>
      <c r="B116" s="256" t="s">
        <v>94</v>
      </c>
      <c r="C116" s="232">
        <f>C115/L21</f>
        <v>0</v>
      </c>
      <c r="D116" s="233" t="e">
        <f>D115/L21</f>
        <v>#DIV/0!</v>
      </c>
      <c r="E116" s="170" t="e">
        <f>P114</f>
        <v>#DIV/0!</v>
      </c>
      <c r="F116" s="488" t="e">
        <f>D116*$E$116</f>
        <v>#DIV/0!</v>
      </c>
      <c r="G116" s="169">
        <v>0.95</v>
      </c>
      <c r="H116" s="233">
        <f>H115/L21</f>
        <v>0</v>
      </c>
      <c r="I116" s="233">
        <f t="shared" ref="I116:I117" si="8">ABS(H116)</f>
        <v>0</v>
      </c>
      <c r="J116" s="263" t="e">
        <f t="shared" ref="J116:J117" si="9">F116*I116</f>
        <v>#DIV/0!</v>
      </c>
      <c r="K116" s="14"/>
      <c r="L116" s="14"/>
      <c r="M116" s="14"/>
      <c r="N116" s="14"/>
      <c r="O116" s="14"/>
      <c r="P116" s="14"/>
      <c r="Q116" s="14"/>
      <c r="R116" s="4"/>
    </row>
    <row r="117" spans="1:31" ht="30" customHeight="1" thickBot="1" x14ac:dyDescent="0.3">
      <c r="A117" s="14"/>
      <c r="B117" s="261" t="s">
        <v>48</v>
      </c>
      <c r="C117" s="177">
        <f>C116/L18</f>
        <v>0</v>
      </c>
      <c r="D117" s="177" t="e">
        <f>D116/L18</f>
        <v>#DIV/0!</v>
      </c>
      <c r="E117" s="168"/>
      <c r="F117" s="177" t="e">
        <f t="shared" ref="F117" si="10">D117*$E$116</f>
        <v>#DIV/0!</v>
      </c>
      <c r="G117" s="168"/>
      <c r="H117" s="177">
        <f>H116/L18</f>
        <v>0</v>
      </c>
      <c r="I117" s="177">
        <f t="shared" si="8"/>
        <v>0</v>
      </c>
      <c r="J117" s="263" t="e">
        <f t="shared" si="9"/>
        <v>#DIV/0!</v>
      </c>
      <c r="K117" s="14"/>
      <c r="L117" s="14"/>
      <c r="M117" s="14"/>
      <c r="N117" s="14"/>
      <c r="O117" s="14"/>
      <c r="P117" s="14"/>
      <c r="Q117" s="113"/>
      <c r="R117" s="113"/>
      <c r="S117" s="109"/>
      <c r="T117" s="109"/>
      <c r="U117" s="109"/>
      <c r="V117" s="109"/>
      <c r="W117" s="109"/>
      <c r="X117" s="109"/>
      <c r="Y117" s="109"/>
      <c r="Z117" s="109"/>
      <c r="AA117" s="109"/>
      <c r="AB117" s="53"/>
      <c r="AC117" s="53"/>
      <c r="AD117" s="53"/>
      <c r="AE117" s="53"/>
    </row>
    <row r="118" spans="1:31" s="4" customFormat="1" ht="5.0999999999999996" customHeight="1" x14ac:dyDescent="0.25">
      <c r="B118" s="257"/>
      <c r="C118" s="258"/>
      <c r="D118" s="258"/>
      <c r="E118" s="259"/>
      <c r="F118" s="258"/>
      <c r="G118" s="259"/>
      <c r="H118" s="258"/>
      <c r="I118" s="258"/>
      <c r="J118" s="260"/>
      <c r="Q118" s="113"/>
      <c r="R118" s="113"/>
      <c r="S118" s="113"/>
      <c r="T118" s="113"/>
      <c r="U118" s="113"/>
      <c r="V118" s="113"/>
      <c r="W118" s="113"/>
      <c r="X118" s="113"/>
      <c r="Y118" s="113"/>
      <c r="Z118" s="113"/>
      <c r="AA118" s="113"/>
    </row>
    <row r="119" spans="1:31" ht="5.0999999999999996" customHeight="1" thickBot="1" x14ac:dyDescent="0.3">
      <c r="A119" s="14"/>
      <c r="B119" s="23"/>
      <c r="C119" s="14"/>
      <c r="D119" s="14"/>
      <c r="E119" s="14"/>
      <c r="F119" s="14"/>
      <c r="G119" s="14"/>
      <c r="H119" s="14"/>
      <c r="I119" s="14"/>
      <c r="J119" s="14"/>
      <c r="K119" s="14"/>
      <c r="L119" s="14"/>
      <c r="M119" s="14"/>
      <c r="N119" s="14"/>
      <c r="O119" s="14"/>
      <c r="P119" s="14"/>
      <c r="Q119" s="4"/>
      <c r="R119" s="4"/>
      <c r="S119" s="4"/>
      <c r="T119" s="110"/>
      <c r="U119" s="96"/>
      <c r="V119" s="4"/>
      <c r="W119" s="110"/>
      <c r="X119" s="96"/>
      <c r="Y119" s="4"/>
      <c r="Z119" s="111"/>
      <c r="AA119" s="96"/>
      <c r="AB119" s="53"/>
      <c r="AC119" s="53"/>
      <c r="AD119" s="53"/>
      <c r="AE119" s="53"/>
    </row>
    <row r="120" spans="1:31" ht="30" customHeight="1" x14ac:dyDescent="0.25">
      <c r="A120" s="562" t="s">
        <v>152</v>
      </c>
      <c r="B120" s="563"/>
      <c r="C120" s="563"/>
      <c r="D120" s="563"/>
      <c r="E120" s="563"/>
      <c r="F120" s="563"/>
      <c r="G120" s="563"/>
      <c r="H120" s="563"/>
      <c r="I120" s="563"/>
      <c r="J120" s="563"/>
      <c r="K120" s="563"/>
      <c r="L120" s="563"/>
      <c r="M120" s="563"/>
      <c r="N120" s="563"/>
      <c r="O120" s="563"/>
      <c r="P120" s="563"/>
      <c r="Q120" s="563"/>
      <c r="R120" s="563"/>
      <c r="S120" s="53"/>
      <c r="T120" s="53"/>
      <c r="U120" s="112"/>
      <c r="V120" s="4"/>
      <c r="W120" s="110"/>
      <c r="X120" s="96"/>
      <c r="Y120" s="4"/>
      <c r="Z120" s="111"/>
      <c r="AA120" s="96"/>
      <c r="AB120" s="53"/>
      <c r="AC120" s="53"/>
      <c r="AD120" s="53"/>
      <c r="AE120" s="53"/>
    </row>
    <row r="121" spans="1:31" ht="30" customHeight="1" x14ac:dyDescent="0.25">
      <c r="A121" s="564"/>
      <c r="B121" s="565"/>
      <c r="C121" s="565"/>
      <c r="D121" s="565"/>
      <c r="E121" s="565"/>
      <c r="F121" s="565"/>
      <c r="G121" s="565"/>
      <c r="H121" s="565"/>
      <c r="I121" s="565"/>
      <c r="J121" s="565"/>
      <c r="K121" s="565"/>
      <c r="L121" s="565"/>
      <c r="M121" s="565"/>
      <c r="N121" s="565"/>
      <c r="O121" s="565"/>
      <c r="P121" s="565"/>
      <c r="Q121" s="565"/>
      <c r="R121" s="565"/>
      <c r="S121" s="53"/>
      <c r="T121" s="53"/>
      <c r="U121" s="112"/>
      <c r="V121" s="4"/>
      <c r="W121" s="110"/>
      <c r="X121" s="96"/>
      <c r="Y121" s="4"/>
      <c r="Z121" s="111"/>
      <c r="AA121" s="96"/>
      <c r="AB121" s="53"/>
      <c r="AC121" s="53"/>
      <c r="AD121" s="53"/>
      <c r="AE121" s="53"/>
    </row>
    <row r="122" spans="1:31" ht="30" customHeight="1" x14ac:dyDescent="0.25">
      <c r="A122" s="564"/>
      <c r="B122" s="565"/>
      <c r="C122" s="565"/>
      <c r="D122" s="565"/>
      <c r="E122" s="565"/>
      <c r="F122" s="565"/>
      <c r="G122" s="565"/>
      <c r="H122" s="565"/>
      <c r="I122" s="565"/>
      <c r="J122" s="565"/>
      <c r="K122" s="565"/>
      <c r="L122" s="565"/>
      <c r="M122" s="565"/>
      <c r="N122" s="565"/>
      <c r="O122" s="565"/>
      <c r="P122" s="565"/>
      <c r="Q122" s="565"/>
      <c r="R122" s="565"/>
      <c r="S122" s="53"/>
      <c r="T122" s="53"/>
      <c r="U122" s="112"/>
      <c r="V122" s="4"/>
      <c r="W122" s="110"/>
      <c r="X122" s="96"/>
      <c r="Y122" s="4"/>
      <c r="Z122" s="111"/>
      <c r="AA122" s="96"/>
      <c r="AB122" s="53"/>
      <c r="AC122" s="53"/>
      <c r="AD122" s="53"/>
      <c r="AE122" s="53"/>
    </row>
    <row r="123" spans="1:31" ht="30" customHeight="1" thickBot="1" x14ac:dyDescent="0.3">
      <c r="A123" s="566"/>
      <c r="B123" s="567"/>
      <c r="C123" s="567"/>
      <c r="D123" s="567"/>
      <c r="E123" s="567"/>
      <c r="F123" s="567"/>
      <c r="G123" s="567"/>
      <c r="H123" s="567"/>
      <c r="I123" s="567"/>
      <c r="J123" s="567"/>
      <c r="K123" s="567"/>
      <c r="L123" s="567"/>
      <c r="M123" s="567"/>
      <c r="N123" s="567"/>
      <c r="O123" s="567"/>
      <c r="P123" s="567"/>
      <c r="Q123" s="567"/>
      <c r="R123" s="567"/>
      <c r="S123" s="53"/>
      <c r="T123" s="53"/>
      <c r="U123" s="96"/>
      <c r="V123" s="4"/>
      <c r="W123" s="110"/>
      <c r="X123" s="96"/>
      <c r="Y123" s="4"/>
      <c r="Z123" s="111"/>
      <c r="AA123" s="96"/>
      <c r="AB123" s="53"/>
      <c r="AC123" s="53"/>
      <c r="AD123" s="53"/>
      <c r="AE123" s="53"/>
    </row>
    <row r="124" spans="1:31" ht="5.0999999999999996" customHeight="1" thickBot="1" x14ac:dyDescent="0.3">
      <c r="A124" s="4"/>
      <c r="B124" s="105"/>
      <c r="C124" s="15"/>
      <c r="D124" s="105"/>
      <c r="E124" s="105"/>
      <c r="F124" s="105"/>
      <c r="G124" s="105"/>
      <c r="H124" s="105"/>
      <c r="I124" s="105"/>
      <c r="J124" s="105"/>
      <c r="K124" s="105"/>
      <c r="L124" s="105"/>
      <c r="M124" s="105"/>
      <c r="N124" s="105"/>
      <c r="O124" s="105"/>
      <c r="Q124" s="4"/>
      <c r="R124" s="4"/>
      <c r="S124" s="53"/>
      <c r="T124" s="53"/>
      <c r="U124" s="53"/>
      <c r="V124" s="53"/>
      <c r="W124" s="53"/>
      <c r="X124" s="53"/>
      <c r="Y124" s="53"/>
      <c r="Z124" s="53"/>
      <c r="AA124" s="53"/>
      <c r="AB124" s="53"/>
      <c r="AC124" s="53"/>
      <c r="AD124" s="53"/>
      <c r="AE124" s="53"/>
    </row>
    <row r="125" spans="1:31" s="14" customFormat="1" ht="30" customHeight="1" thickBot="1" x14ac:dyDescent="0.3">
      <c r="A125" s="3"/>
      <c r="C125" s="568" t="s">
        <v>26</v>
      </c>
      <c r="D125" s="569"/>
      <c r="E125" s="569"/>
      <c r="F125" s="569"/>
      <c r="G125" s="569"/>
      <c r="H125" s="569"/>
      <c r="I125" s="569"/>
      <c r="J125" s="569"/>
      <c r="K125" s="569"/>
      <c r="L125" s="569"/>
      <c r="M125" s="569"/>
      <c r="N125" s="570"/>
      <c r="O125" s="4"/>
      <c r="P125" s="4"/>
      <c r="S125" s="4"/>
      <c r="T125" s="4"/>
      <c r="U125" s="4"/>
      <c r="V125" s="4"/>
      <c r="W125" s="4"/>
      <c r="X125" s="4"/>
      <c r="Y125" s="4"/>
      <c r="Z125" s="4"/>
      <c r="AA125" s="4"/>
      <c r="AB125" s="4"/>
      <c r="AC125" s="4"/>
      <c r="AD125" s="4"/>
      <c r="AE125" s="4"/>
    </row>
    <row r="126" spans="1:31" ht="30" customHeight="1" x14ac:dyDescent="0.25">
      <c r="A126" s="14"/>
      <c r="C126" s="571" t="s">
        <v>24</v>
      </c>
      <c r="D126" s="572"/>
      <c r="E126" s="572"/>
      <c r="F126" s="572"/>
      <c r="G126" s="573"/>
      <c r="I126" s="571" t="s">
        <v>25</v>
      </c>
      <c r="J126" s="572"/>
      <c r="K126" s="572"/>
      <c r="L126" s="572"/>
      <c r="M126" s="572"/>
      <c r="N126" s="573"/>
      <c r="Q126" s="14"/>
      <c r="R126" s="14"/>
      <c r="S126" s="53"/>
      <c r="T126" s="53"/>
      <c r="U126" s="53"/>
      <c r="V126" s="53"/>
      <c r="W126" s="53"/>
      <c r="X126" s="53"/>
      <c r="Y126" s="53"/>
      <c r="Z126" s="53"/>
      <c r="AA126" s="53"/>
      <c r="AB126" s="53"/>
      <c r="AC126" s="53"/>
      <c r="AD126" s="53"/>
      <c r="AE126" s="53"/>
    </row>
    <row r="127" spans="1:31" ht="30" customHeight="1" x14ac:dyDescent="0.25">
      <c r="A127" s="14"/>
      <c r="C127" s="205" t="s">
        <v>199</v>
      </c>
      <c r="D127" s="204" t="s">
        <v>65</v>
      </c>
      <c r="E127" s="204" t="s">
        <v>49</v>
      </c>
      <c r="F127" s="204" t="s">
        <v>50</v>
      </c>
      <c r="G127" s="206" t="s">
        <v>51</v>
      </c>
      <c r="I127" s="205" t="s">
        <v>199</v>
      </c>
      <c r="J127" s="204" t="s">
        <v>65</v>
      </c>
      <c r="K127" s="204" t="s">
        <v>49</v>
      </c>
      <c r="L127" s="204" t="s">
        <v>50</v>
      </c>
      <c r="M127" s="204" t="s">
        <v>51</v>
      </c>
      <c r="N127" s="64" t="s">
        <v>53</v>
      </c>
      <c r="P127" s="14"/>
      <c r="Q127" s="14"/>
      <c r="R127" s="14"/>
    </row>
    <row r="128" spans="1:31" ht="30" customHeight="1" x14ac:dyDescent="0.25">
      <c r="A128" s="14"/>
      <c r="C128" s="205">
        <v>1</v>
      </c>
      <c r="D128" s="7"/>
      <c r="E128" s="7"/>
      <c r="F128" s="7"/>
      <c r="G128" s="77">
        <f>E128+F128</f>
        <v>0</v>
      </c>
      <c r="I128" s="205">
        <v>1</v>
      </c>
      <c r="J128" s="7"/>
      <c r="K128" s="7"/>
      <c r="L128" s="7"/>
      <c r="M128" s="83">
        <f>K128+L128</f>
        <v>0</v>
      </c>
      <c r="N128" s="1"/>
      <c r="P128" s="14"/>
      <c r="Q128" s="14"/>
      <c r="R128" s="14"/>
    </row>
    <row r="129" spans="1:18" ht="30" customHeight="1" thickBot="1" x14ac:dyDescent="0.3">
      <c r="A129" s="14"/>
      <c r="C129" s="205">
        <v>2</v>
      </c>
      <c r="D129" s="7"/>
      <c r="E129" s="7"/>
      <c r="F129" s="7"/>
      <c r="G129" s="77">
        <f>E129+F129</f>
        <v>0</v>
      </c>
      <c r="I129" s="205">
        <v>2</v>
      </c>
      <c r="J129" s="7"/>
      <c r="K129" s="7"/>
      <c r="L129" s="7"/>
      <c r="M129" s="83">
        <f t="shared" ref="M129:M130" si="11">K129+L129</f>
        <v>0</v>
      </c>
      <c r="N129" s="1"/>
      <c r="P129" s="14"/>
      <c r="Q129" s="14"/>
      <c r="R129" s="14"/>
    </row>
    <row r="130" spans="1:18" ht="30" customHeight="1" thickBot="1" x14ac:dyDescent="0.3">
      <c r="A130" s="14"/>
      <c r="B130" s="116" t="s">
        <v>68</v>
      </c>
      <c r="C130" s="205">
        <v>3</v>
      </c>
      <c r="D130" s="7"/>
      <c r="E130" s="7"/>
      <c r="F130" s="7"/>
      <c r="G130" s="77">
        <f>E130+F130</f>
        <v>0</v>
      </c>
      <c r="I130" s="205">
        <v>3</v>
      </c>
      <c r="J130" s="7"/>
      <c r="K130" s="7"/>
      <c r="L130" s="7"/>
      <c r="M130" s="83">
        <f t="shared" si="11"/>
        <v>0</v>
      </c>
      <c r="N130" s="1"/>
      <c r="P130" s="14"/>
      <c r="Q130" s="14"/>
      <c r="R130" s="14"/>
    </row>
    <row r="131" spans="1:18" ht="30" customHeight="1" thickBot="1" x14ac:dyDescent="0.3">
      <c r="A131" s="14"/>
      <c r="C131" s="210" t="s">
        <v>1</v>
      </c>
      <c r="D131" s="78" t="e">
        <f>AVERAGE(D128:D130)</f>
        <v>#DIV/0!</v>
      </c>
      <c r="I131" s="209" t="s">
        <v>1</v>
      </c>
      <c r="J131" s="78" t="e">
        <f>AVERAGE(J128:J130)</f>
        <v>#DIV/0!</v>
      </c>
      <c r="Q131" s="14"/>
      <c r="R131" s="14"/>
    </row>
    <row r="132" spans="1:18" ht="5.0999999999999996" customHeight="1" thickBot="1" x14ac:dyDescent="0.3">
      <c r="A132" s="4"/>
      <c r="B132" s="123"/>
      <c r="C132" s="123"/>
      <c r="D132" s="123"/>
      <c r="E132" s="123"/>
      <c r="F132" s="123"/>
      <c r="G132" s="123"/>
      <c r="H132" s="123"/>
      <c r="I132" s="123"/>
      <c r="J132" s="123"/>
      <c r="K132" s="123"/>
      <c r="L132" s="123"/>
      <c r="M132" s="123"/>
      <c r="N132" s="123"/>
      <c r="O132" s="123"/>
      <c r="Q132" s="4"/>
      <c r="R132" s="4"/>
    </row>
    <row r="133" spans="1:18" ht="30" customHeight="1" x14ac:dyDescent="0.25">
      <c r="A133" s="14"/>
      <c r="B133" s="553" t="s">
        <v>23</v>
      </c>
      <c r="C133" s="554"/>
      <c r="D133" s="554"/>
      <c r="E133" s="554"/>
      <c r="F133" s="554"/>
      <c r="G133" s="554"/>
      <c r="H133" s="554"/>
      <c r="I133" s="554"/>
      <c r="J133" s="554"/>
      <c r="K133" s="554"/>
      <c r="L133" s="554"/>
      <c r="M133" s="554"/>
      <c r="N133" s="554"/>
      <c r="O133" s="555"/>
      <c r="P133" s="14"/>
      <c r="Q133" s="14"/>
    </row>
    <row r="134" spans="1:18" ht="30" customHeight="1" thickBot="1" x14ac:dyDescent="0.3">
      <c r="A134" s="14"/>
      <c r="B134" s="574"/>
      <c r="C134" s="575"/>
      <c r="D134" s="575"/>
      <c r="E134" s="575"/>
      <c r="F134" s="575"/>
      <c r="G134" s="575"/>
      <c r="H134" s="575"/>
      <c r="I134" s="575"/>
      <c r="J134" s="575"/>
      <c r="K134" s="575"/>
      <c r="L134" s="575"/>
      <c r="M134" s="575"/>
      <c r="N134" s="575"/>
      <c r="O134" s="576"/>
      <c r="P134" s="14"/>
      <c r="Q134" s="14"/>
      <c r="R134" s="14"/>
    </row>
    <row r="135" spans="1:18" ht="30" customHeight="1" thickBot="1" x14ac:dyDescent="0.3">
      <c r="A135" s="14"/>
      <c r="B135" s="614" t="s">
        <v>199</v>
      </c>
      <c r="C135" s="615"/>
      <c r="D135" s="117" t="s">
        <v>116</v>
      </c>
      <c r="E135" s="118" t="s">
        <v>117</v>
      </c>
      <c r="F135" s="14"/>
      <c r="G135" s="119"/>
      <c r="H135" s="120"/>
      <c r="I135" s="121"/>
      <c r="K135" s="14"/>
      <c r="L135" s="14"/>
      <c r="O135" s="3"/>
      <c r="Q135" s="14"/>
      <c r="R135" s="14"/>
    </row>
    <row r="136" spans="1:18" ht="30" customHeight="1" x14ac:dyDescent="0.25">
      <c r="A136" s="14"/>
      <c r="B136" s="580">
        <v>1</v>
      </c>
      <c r="C136" s="582"/>
      <c r="D136" s="85">
        <f>$C$7*(1-$D$31*($D$26-D128))+($H$49)*(J128-D128)+$F$31*($D$26-J128)</f>
        <v>0</v>
      </c>
      <c r="E136" s="86">
        <f>D136+N128</f>
        <v>0</v>
      </c>
      <c r="F136" s="14"/>
      <c r="G136" s="205">
        <v>1</v>
      </c>
      <c r="H136" s="87">
        <f>(-0.1176*((D128+J128)/2)^2+(15.846*(D128+J128)/2)-62.677)*10^-6</f>
        <v>-6.2676999999999996E-5</v>
      </c>
      <c r="I136" s="71" t="s">
        <v>59</v>
      </c>
      <c r="K136" s="521" t="s">
        <v>57</v>
      </c>
      <c r="L136" s="517">
        <v>1155</v>
      </c>
      <c r="M136" s="517">
        <f>(M137*L19)/K19</f>
        <v>0</v>
      </c>
      <c r="N136" s="647" t="s">
        <v>62</v>
      </c>
      <c r="O136" s="516">
        <f>L136-M136</f>
        <v>1155</v>
      </c>
      <c r="R136" s="14"/>
    </row>
    <row r="137" spans="1:18" ht="30" customHeight="1" thickBot="1" x14ac:dyDescent="0.3">
      <c r="A137" s="14"/>
      <c r="B137" s="580">
        <v>2</v>
      </c>
      <c r="C137" s="582"/>
      <c r="D137" s="85">
        <f>$C$7*(1-$D$31*($D$26-D129))+($H$49)*(J129-D129)+$F$31*($D$26-J129)</f>
        <v>0</v>
      </c>
      <c r="E137" s="86">
        <f>D137+N129</f>
        <v>0</v>
      </c>
      <c r="F137" s="14"/>
      <c r="G137" s="205">
        <v>2</v>
      </c>
      <c r="H137" s="87">
        <f>(-0.1176*((D129+J129)/2)^2+(15.846*(D129+J129)/2)-62.677)*10^-6</f>
        <v>-6.2676999999999996E-5</v>
      </c>
      <c r="I137" s="71" t="s">
        <v>59</v>
      </c>
      <c r="K137" s="522" t="s">
        <v>67</v>
      </c>
      <c r="L137" s="520">
        <v>18930</v>
      </c>
      <c r="M137" s="518">
        <f>E139</f>
        <v>0</v>
      </c>
      <c r="N137" s="648"/>
      <c r="O137" s="519">
        <f>L137-M137</f>
        <v>18930</v>
      </c>
      <c r="R137" s="14"/>
    </row>
    <row r="138" spans="1:18" ht="30" customHeight="1" x14ac:dyDescent="0.25">
      <c r="A138" s="14"/>
      <c r="B138" s="580">
        <v>3</v>
      </c>
      <c r="C138" s="582"/>
      <c r="D138" s="85">
        <f>$C$7*(1-$D$31*($D$26-D130))+($H$49)*(J130-D130)+$F$31*($D$26-J130)</f>
        <v>0</v>
      </c>
      <c r="E138" s="86">
        <f>D138+N130</f>
        <v>0</v>
      </c>
      <c r="F138" s="14"/>
      <c r="G138" s="205">
        <v>3</v>
      </c>
      <c r="H138" s="87">
        <f>(-0.1176*((D130+J130)/2)^2+(15.846*(D130+J130)/2)-62.677)*10^-6</f>
        <v>-6.2676999999999996E-5</v>
      </c>
      <c r="I138" s="71" t="s">
        <v>59</v>
      </c>
      <c r="K138" s="14"/>
      <c r="N138" s="14"/>
      <c r="O138" s="14"/>
      <c r="P138" s="14"/>
      <c r="Q138" s="14"/>
      <c r="R138" s="14"/>
    </row>
    <row r="139" spans="1:18" ht="30" customHeight="1" thickBot="1" x14ac:dyDescent="0.3">
      <c r="A139" s="14"/>
      <c r="C139" s="649" t="s">
        <v>114</v>
      </c>
      <c r="D139" s="650"/>
      <c r="E139" s="181">
        <f>AVERAGE(E136:E138)</f>
        <v>0</v>
      </c>
      <c r="F139" s="3"/>
      <c r="G139" s="124" t="s">
        <v>1</v>
      </c>
      <c r="H139" s="72">
        <f>AVERAGE(H136:H138)</f>
        <v>-6.2676999999999996E-5</v>
      </c>
      <c r="I139" s="73" t="s">
        <v>59</v>
      </c>
      <c r="J139" s="14"/>
      <c r="K139" s="14"/>
      <c r="Q139" s="14"/>
      <c r="R139" s="14"/>
    </row>
    <row r="140" spans="1:18" ht="30" customHeight="1" x14ac:dyDescent="0.25">
      <c r="A140" s="14"/>
      <c r="C140" s="651" t="s">
        <v>113</v>
      </c>
      <c r="D140" s="652"/>
      <c r="E140" s="179">
        <f>_xlfn.STDEV.S(E136:E138)</f>
        <v>0</v>
      </c>
      <c r="F140" s="14"/>
      <c r="G140" s="33"/>
      <c r="H140" s="57"/>
      <c r="I140" s="57"/>
      <c r="J140" s="31"/>
      <c r="K140" s="31"/>
      <c r="L140" s="515"/>
      <c r="Q140" s="14"/>
      <c r="R140" s="14"/>
    </row>
    <row r="141" spans="1:18" ht="30" customHeight="1" thickBot="1" x14ac:dyDescent="0.3">
      <c r="A141" s="14"/>
      <c r="C141" s="577" t="s">
        <v>115</v>
      </c>
      <c r="D141" s="578"/>
      <c r="E141" s="180">
        <f>E140/SQRT(5)</f>
        <v>0</v>
      </c>
      <c r="F141" s="14"/>
      <c r="G141" s="33"/>
      <c r="H141" s="30"/>
      <c r="J141" s="14"/>
      <c r="K141" s="14"/>
      <c r="L141" s="18"/>
      <c r="M141" s="18"/>
      <c r="N141" s="14"/>
      <c r="O141" s="14"/>
      <c r="P141" s="14"/>
      <c r="Q141" s="14"/>
      <c r="R141" s="14"/>
    </row>
    <row r="142" spans="1:18" ht="5.0999999999999996" customHeight="1" thickBot="1" x14ac:dyDescent="0.3">
      <c r="A142" s="16"/>
      <c r="J142" s="105"/>
      <c r="K142" s="105"/>
      <c r="L142" s="22"/>
      <c r="M142" s="22"/>
      <c r="N142" s="22"/>
      <c r="O142" s="22"/>
      <c r="Q142" s="14"/>
      <c r="R142" s="14"/>
    </row>
    <row r="143" spans="1:18" ht="30" customHeight="1" thickBot="1" x14ac:dyDescent="0.3">
      <c r="B143" s="568" t="s">
        <v>27</v>
      </c>
      <c r="C143" s="569"/>
      <c r="D143" s="569"/>
      <c r="E143" s="569"/>
      <c r="F143" s="569"/>
      <c r="G143" s="569"/>
      <c r="H143" s="569"/>
      <c r="I143" s="569"/>
      <c r="J143" s="569"/>
      <c r="K143" s="569"/>
      <c r="L143" s="570"/>
      <c r="Q143" s="14"/>
      <c r="R143" s="14"/>
    </row>
    <row r="144" spans="1:18" ht="27" customHeight="1" x14ac:dyDescent="0.25">
      <c r="A144" s="4"/>
      <c r="B144" s="182"/>
      <c r="K144" s="431" t="s">
        <v>28</v>
      </c>
      <c r="L144" s="183" t="s">
        <v>17</v>
      </c>
      <c r="N144" s="579" t="s">
        <v>17</v>
      </c>
      <c r="O144" s="581" t="s">
        <v>3</v>
      </c>
      <c r="P144" s="556" t="s">
        <v>15</v>
      </c>
      <c r="Q144" s="14"/>
      <c r="R144" s="14"/>
    </row>
    <row r="145" spans="1:18" ht="30" customHeight="1" x14ac:dyDescent="0.25">
      <c r="A145" s="4"/>
      <c r="B145" s="558" t="s">
        <v>200</v>
      </c>
      <c r="C145" s="559"/>
      <c r="D145" s="559"/>
      <c r="E145" s="208"/>
      <c r="F145" s="208"/>
      <c r="G145" s="67"/>
      <c r="H145" s="67"/>
      <c r="I145" s="67"/>
      <c r="J145" s="68"/>
      <c r="K145" s="88" t="e">
        <f>(1-$O$70*(O153-O149))+(O159)*(P151-O149)+P157*(O161-P151)</f>
        <v>#DIV/0!</v>
      </c>
      <c r="L145" s="184" t="s">
        <v>61</v>
      </c>
      <c r="N145" s="580"/>
      <c r="O145" s="582"/>
      <c r="P145" s="557"/>
      <c r="Q145" s="14"/>
      <c r="R145" s="14"/>
    </row>
    <row r="146" spans="1:18" ht="5.0999999999999996" customHeight="1" x14ac:dyDescent="0.25">
      <c r="A146" s="4"/>
      <c r="B146" s="185"/>
      <c r="C146" s="132"/>
      <c r="D146" s="132"/>
      <c r="E146" s="132"/>
      <c r="F146" s="132"/>
      <c r="K146" s="27"/>
      <c r="L146" s="186"/>
      <c r="N146" s="101"/>
      <c r="O146" s="100"/>
      <c r="P146" s="102"/>
      <c r="Q146" s="4"/>
      <c r="R146" s="4"/>
    </row>
    <row r="147" spans="1:18" ht="30" customHeight="1" x14ac:dyDescent="0.25">
      <c r="A147" s="4"/>
      <c r="B147" s="558" t="s">
        <v>31</v>
      </c>
      <c r="C147" s="559"/>
      <c r="D147" s="559"/>
      <c r="E147" s="208"/>
      <c r="F147" s="208"/>
      <c r="G147" s="67"/>
      <c r="H147" s="67"/>
      <c r="I147" s="67"/>
      <c r="J147" s="68"/>
      <c r="K147" s="88">
        <f>$O$62*(O155-O159)</f>
        <v>0</v>
      </c>
      <c r="L147" s="184" t="s">
        <v>61</v>
      </c>
      <c r="N147" s="74"/>
      <c r="O147" s="85">
        <f>$C$7</f>
        <v>0</v>
      </c>
      <c r="P147" s="35"/>
      <c r="R147" s="14"/>
    </row>
    <row r="148" spans="1:18" ht="5.0999999999999996" customHeight="1" x14ac:dyDescent="0.25">
      <c r="A148" s="4"/>
      <c r="B148" s="185"/>
      <c r="C148" s="132"/>
      <c r="D148" s="132"/>
      <c r="E148" s="132"/>
      <c r="F148" s="132"/>
      <c r="K148" s="27"/>
      <c r="L148" s="187"/>
      <c r="M148" s="14"/>
      <c r="N148" s="101"/>
      <c r="O148" s="100"/>
      <c r="P148" s="102"/>
      <c r="Q148" s="14"/>
      <c r="R148" s="14"/>
    </row>
    <row r="149" spans="1:18" ht="30" customHeight="1" x14ac:dyDescent="0.25">
      <c r="A149" s="4"/>
      <c r="B149" s="558" t="s">
        <v>32</v>
      </c>
      <c r="C149" s="559"/>
      <c r="D149" s="559"/>
      <c r="E149" s="559"/>
      <c r="F149" s="208"/>
      <c r="G149" s="67"/>
      <c r="H149" s="67"/>
      <c r="I149" s="67"/>
      <c r="J149" s="68"/>
      <c r="K149" s="88">
        <f>$O$62*(O159-P157)</f>
        <v>0</v>
      </c>
      <c r="L149" s="184" t="s">
        <v>61</v>
      </c>
      <c r="M149" s="14"/>
      <c r="N149" s="74"/>
      <c r="O149" s="83" t="e">
        <f>$D$44</f>
        <v>#DIV/0!</v>
      </c>
      <c r="P149" s="35"/>
      <c r="Q149" s="14"/>
      <c r="R149" s="14"/>
    </row>
    <row r="150" spans="1:18" ht="5.0999999999999996" customHeight="1" x14ac:dyDescent="0.25">
      <c r="A150" s="4"/>
      <c r="B150" s="185"/>
      <c r="C150" s="132"/>
      <c r="D150" s="132"/>
      <c r="E150" s="132"/>
      <c r="F150" s="132"/>
      <c r="K150" s="27"/>
      <c r="L150" s="187"/>
      <c r="M150" s="14"/>
      <c r="N150" s="101"/>
      <c r="O150" s="100"/>
      <c r="P150" s="102"/>
      <c r="Q150" s="14"/>
      <c r="R150" s="14"/>
    </row>
    <row r="151" spans="1:18" ht="30" customHeight="1" x14ac:dyDescent="0.25">
      <c r="A151" s="4"/>
      <c r="B151" s="558" t="s">
        <v>201</v>
      </c>
      <c r="C151" s="559"/>
      <c r="D151" s="559"/>
      <c r="E151" s="559"/>
      <c r="F151" s="559"/>
      <c r="G151" s="67"/>
      <c r="H151" s="67"/>
      <c r="I151" s="67"/>
      <c r="J151" s="68"/>
      <c r="K151" s="88" t="e">
        <f>-O$62*(O153-O149)</f>
        <v>#DIV/0!</v>
      </c>
      <c r="L151" s="184" t="s">
        <v>61</v>
      </c>
      <c r="M151" s="14"/>
      <c r="N151" s="74"/>
      <c r="O151" s="34"/>
      <c r="P151" s="77" t="e">
        <f>$J$44</f>
        <v>#DIV/0!</v>
      </c>
      <c r="Q151" s="14"/>
      <c r="R151" s="14"/>
    </row>
    <row r="152" spans="1:18" ht="5.0999999999999996" customHeight="1" x14ac:dyDescent="0.25">
      <c r="A152" s="4"/>
      <c r="B152" s="185"/>
      <c r="C152" s="132"/>
      <c r="D152" s="132"/>
      <c r="E152" s="132"/>
      <c r="F152" s="132"/>
      <c r="K152" s="27"/>
      <c r="L152" s="187"/>
      <c r="M152" s="14"/>
      <c r="N152" s="101"/>
      <c r="O152" s="100"/>
      <c r="P152" s="102"/>
      <c r="Q152" s="14"/>
      <c r="R152" s="14"/>
    </row>
    <row r="153" spans="1:18" ht="30" customHeight="1" x14ac:dyDescent="0.25">
      <c r="A153" s="4"/>
      <c r="B153" s="558" t="s">
        <v>202</v>
      </c>
      <c r="C153" s="559"/>
      <c r="D153" s="559"/>
      <c r="E153" s="559"/>
      <c r="F153" s="559"/>
      <c r="G153" s="70"/>
      <c r="H153" s="70"/>
      <c r="I153" s="70"/>
      <c r="J153" s="68"/>
      <c r="K153" s="88" t="e">
        <f>$O$62*(O161-P151)</f>
        <v>#DIV/0!</v>
      </c>
      <c r="L153" s="184" t="s">
        <v>61</v>
      </c>
      <c r="M153" s="14"/>
      <c r="N153" s="75"/>
      <c r="O153" s="83">
        <f>$D$26</f>
        <v>0</v>
      </c>
      <c r="P153" s="77">
        <f>$D$26</f>
        <v>0</v>
      </c>
      <c r="Q153" s="14"/>
      <c r="R153" s="14"/>
    </row>
    <row r="154" spans="1:18" ht="5.0999999999999996" customHeight="1" x14ac:dyDescent="0.25">
      <c r="A154" s="4"/>
      <c r="B154" s="185"/>
      <c r="C154" s="132"/>
      <c r="D154" s="132"/>
      <c r="E154" s="132"/>
      <c r="F154" s="132"/>
      <c r="K154" s="27"/>
      <c r="L154" s="187"/>
      <c r="M154" s="14"/>
      <c r="N154" s="101"/>
      <c r="O154" s="100"/>
      <c r="P154" s="102"/>
      <c r="Q154" s="14"/>
      <c r="R154" s="14"/>
    </row>
    <row r="155" spans="1:18" ht="30" customHeight="1" x14ac:dyDescent="0.25">
      <c r="A155" s="4"/>
      <c r="B155" s="558" t="s">
        <v>203</v>
      </c>
      <c r="C155" s="559"/>
      <c r="D155" s="559"/>
      <c r="E155" s="559"/>
      <c r="F155" s="559"/>
      <c r="G155" s="67"/>
      <c r="H155" s="67"/>
      <c r="I155" s="67"/>
      <c r="J155" s="68"/>
      <c r="K155" s="88" t="e">
        <f>$O$62*(P151-O149)</f>
        <v>#DIV/0!</v>
      </c>
      <c r="L155" s="184" t="s">
        <v>61</v>
      </c>
      <c r="M155" s="14"/>
      <c r="N155" s="74"/>
      <c r="O155" s="83">
        <f>$D$31</f>
        <v>0</v>
      </c>
      <c r="P155" s="35"/>
      <c r="Q155" s="14"/>
      <c r="R155" s="14"/>
    </row>
    <row r="156" spans="1:18" ht="5.0999999999999996" customHeight="1" x14ac:dyDescent="0.25">
      <c r="A156" s="4"/>
      <c r="B156" s="185"/>
      <c r="C156" s="132"/>
      <c r="D156" s="132"/>
      <c r="E156" s="132"/>
      <c r="F156" s="132"/>
      <c r="K156" s="26"/>
      <c r="L156" s="187"/>
      <c r="M156" s="14"/>
      <c r="N156" s="101"/>
      <c r="O156" s="100"/>
      <c r="P156" s="102"/>
      <c r="Q156" s="14"/>
      <c r="R156" s="14"/>
    </row>
    <row r="157" spans="1:18" ht="30" customHeight="1" x14ac:dyDescent="0.25">
      <c r="A157" s="4"/>
      <c r="B157" s="558" t="s">
        <v>35</v>
      </c>
      <c r="C157" s="559"/>
      <c r="D157" s="559"/>
      <c r="E157" s="133"/>
      <c r="F157" s="133"/>
      <c r="G157" s="70"/>
      <c r="H157" s="70"/>
      <c r="I157" s="70"/>
      <c r="J157" s="68"/>
      <c r="K157" s="89">
        <v>1</v>
      </c>
      <c r="L157" s="184"/>
      <c r="M157" s="22"/>
      <c r="N157" s="74"/>
      <c r="O157" s="34"/>
      <c r="P157" s="77">
        <f>$F$31</f>
        <v>0</v>
      </c>
      <c r="Q157" s="14"/>
      <c r="R157" s="14"/>
    </row>
    <row r="158" spans="1:18" ht="5.0999999999999996" customHeight="1" x14ac:dyDescent="0.25">
      <c r="A158" s="4"/>
      <c r="B158" s="185"/>
      <c r="C158" s="132"/>
      <c r="D158" s="132"/>
      <c r="E158" s="132"/>
      <c r="F158" s="132"/>
      <c r="K158" s="28"/>
      <c r="L158" s="187"/>
      <c r="M158" s="22"/>
      <c r="N158" s="103"/>
      <c r="O158" s="100"/>
      <c r="P158" s="102"/>
      <c r="Q158" s="14"/>
      <c r="R158" s="14"/>
    </row>
    <row r="159" spans="1:18" ht="30" customHeight="1" x14ac:dyDescent="0.25">
      <c r="A159" s="55"/>
      <c r="B159" s="558" t="s">
        <v>34</v>
      </c>
      <c r="C159" s="559"/>
      <c r="D159" s="559"/>
      <c r="E159" s="133"/>
      <c r="F159" s="133"/>
      <c r="G159" s="70"/>
      <c r="H159" s="70"/>
      <c r="I159" s="70"/>
      <c r="J159" s="68"/>
      <c r="K159" s="89">
        <v>1</v>
      </c>
      <c r="L159" s="184"/>
      <c r="M159" s="22"/>
      <c r="N159" s="74"/>
      <c r="O159" s="87">
        <f>$D$30</f>
        <v>0</v>
      </c>
      <c r="P159" s="104">
        <f>$F$30</f>
        <v>0</v>
      </c>
      <c r="Q159" s="14"/>
      <c r="R159" s="14"/>
    </row>
    <row r="160" spans="1:18" ht="5.0999999999999996" customHeight="1" x14ac:dyDescent="0.25">
      <c r="A160" s="4"/>
      <c r="B160" s="185"/>
      <c r="C160" s="132"/>
      <c r="D160" s="132"/>
      <c r="E160" s="132"/>
      <c r="F160" s="132"/>
      <c r="K160" s="28"/>
      <c r="L160" s="187"/>
      <c r="M160" s="22"/>
      <c r="N160" s="103"/>
      <c r="O160" s="100"/>
      <c r="P160" s="102"/>
      <c r="Q160" s="14"/>
      <c r="R160" s="14"/>
    </row>
    <row r="161" spans="1:18" ht="30" customHeight="1" thickBot="1" x14ac:dyDescent="0.3">
      <c r="A161" s="4"/>
      <c r="B161" s="558" t="s">
        <v>204</v>
      </c>
      <c r="C161" s="559"/>
      <c r="D161" s="559"/>
      <c r="E161" s="133"/>
      <c r="F161" s="133"/>
      <c r="G161" s="70"/>
      <c r="H161" s="70"/>
      <c r="I161" s="70"/>
      <c r="J161" s="68"/>
      <c r="K161" s="89">
        <v>1</v>
      </c>
      <c r="L161" s="184"/>
      <c r="M161" s="22"/>
      <c r="N161" s="76"/>
      <c r="O161" s="84">
        <f>$D$26</f>
        <v>0</v>
      </c>
      <c r="P161" s="78">
        <f>$F$26</f>
        <v>0</v>
      </c>
      <c r="Q161" s="14"/>
      <c r="R161" s="14"/>
    </row>
    <row r="162" spans="1:18" ht="5.0999999999999996" customHeight="1" x14ac:dyDescent="0.25">
      <c r="A162" s="4"/>
      <c r="B162" s="188"/>
      <c r="C162" s="122"/>
      <c r="D162" s="122"/>
      <c r="E162" s="122"/>
      <c r="F162" s="122"/>
      <c r="K162" s="24"/>
      <c r="L162" s="189"/>
      <c r="M162" s="22"/>
      <c r="N162" s="22"/>
      <c r="O162" s="23"/>
      <c r="Q162" s="14"/>
      <c r="R162" s="14"/>
    </row>
    <row r="163" spans="1:18" ht="30" customHeight="1" thickBot="1" x14ac:dyDescent="0.3">
      <c r="A163" s="4"/>
      <c r="B163" s="583" t="s">
        <v>33</v>
      </c>
      <c r="C163" s="584"/>
      <c r="D163" s="584"/>
      <c r="E163" s="190"/>
      <c r="F163" s="190"/>
      <c r="G163" s="191"/>
      <c r="H163" s="191"/>
      <c r="I163" s="191"/>
      <c r="J163" s="192"/>
      <c r="K163" s="193">
        <v>1</v>
      </c>
      <c r="L163" s="194"/>
      <c r="M163" s="22"/>
      <c r="N163" s="22"/>
      <c r="O163" s="23"/>
      <c r="Q163" s="14"/>
      <c r="R163" s="14"/>
    </row>
    <row r="164" spans="1:18" ht="5.0999999999999996" customHeight="1" x14ac:dyDescent="0.25">
      <c r="A164" s="4"/>
      <c r="B164" s="14"/>
      <c r="C164" s="14"/>
      <c r="D164" s="14"/>
      <c r="E164" s="14"/>
      <c r="F164" s="14"/>
      <c r="G164" s="14"/>
      <c r="H164" s="14"/>
      <c r="I164" s="14"/>
      <c r="J164" s="14"/>
      <c r="K164" s="14"/>
      <c r="L164" s="14"/>
      <c r="M164" s="22"/>
      <c r="N164" s="22"/>
      <c r="O164" s="23"/>
      <c r="Q164" s="14"/>
      <c r="R164" s="14"/>
    </row>
    <row r="165" spans="1:18" ht="30" customHeight="1" thickBot="1" x14ac:dyDescent="0.3">
      <c r="A165" s="585" t="s">
        <v>36</v>
      </c>
      <c r="B165" s="585"/>
      <c r="C165" s="585"/>
      <c r="D165" s="585"/>
      <c r="E165" s="585"/>
      <c r="F165" s="585"/>
      <c r="G165" s="585"/>
      <c r="H165" s="585"/>
      <c r="I165" s="585"/>
      <c r="J165" s="585"/>
      <c r="K165" s="585"/>
      <c r="L165" s="585"/>
      <c r="M165" s="585"/>
      <c r="N165" s="585"/>
      <c r="O165" s="585"/>
      <c r="P165" s="585"/>
      <c r="Q165" s="585"/>
      <c r="R165" s="585"/>
    </row>
    <row r="166" spans="1:18" ht="30" customHeight="1" x14ac:dyDescent="0.25">
      <c r="A166" s="14"/>
      <c r="B166" s="586" t="s">
        <v>37</v>
      </c>
      <c r="C166" s="587"/>
      <c r="D166" s="588"/>
      <c r="E166" s="646" t="s">
        <v>39</v>
      </c>
      <c r="F166" s="646"/>
      <c r="G166" s="207" t="s">
        <v>40</v>
      </c>
      <c r="H166" s="646" t="s">
        <v>205</v>
      </c>
      <c r="I166" s="646"/>
      <c r="J166" s="646" t="s">
        <v>206</v>
      </c>
      <c r="K166" s="646"/>
      <c r="L166" s="646" t="s">
        <v>207</v>
      </c>
      <c r="M166" s="646"/>
      <c r="N166" s="171" t="s">
        <v>112</v>
      </c>
      <c r="O166" s="207" t="s">
        <v>38</v>
      </c>
      <c r="P166" s="207" t="s">
        <v>208</v>
      </c>
      <c r="Q166" s="127" t="s">
        <v>64</v>
      </c>
    </row>
    <row r="167" spans="1:18" ht="5.0999999999999996" customHeight="1" x14ac:dyDescent="0.25">
      <c r="A167" s="23"/>
      <c r="B167" s="140"/>
      <c r="C167" s="16"/>
      <c r="D167" s="16"/>
      <c r="E167" s="16"/>
      <c r="F167" s="16"/>
      <c r="G167" s="16"/>
      <c r="H167" s="16"/>
      <c r="I167" s="16"/>
      <c r="J167" s="16"/>
      <c r="K167" s="16"/>
      <c r="L167" s="16"/>
      <c r="M167" s="16"/>
      <c r="N167" s="50"/>
      <c r="O167" s="16"/>
      <c r="P167" s="16"/>
      <c r="Q167" s="141"/>
      <c r="R167" s="23"/>
    </row>
    <row r="168" spans="1:18" ht="30" customHeight="1" x14ac:dyDescent="0.25">
      <c r="A168" s="643" t="s">
        <v>3</v>
      </c>
      <c r="B168" s="542" t="s">
        <v>220</v>
      </c>
      <c r="C168" s="544"/>
      <c r="D168" s="543"/>
      <c r="E168" s="136">
        <f>I7</f>
        <v>0</v>
      </c>
      <c r="F168" s="135" t="s">
        <v>67</v>
      </c>
      <c r="G168" s="90">
        <f>O7</f>
        <v>0</v>
      </c>
      <c r="H168" s="90" t="e">
        <f>E168/G168</f>
        <v>#DIV/0!</v>
      </c>
      <c r="I168" s="91" t="str">
        <f>F168</f>
        <v>mL</v>
      </c>
      <c r="J168" s="272" t="e">
        <f>J84</f>
        <v>#DIV/0!</v>
      </c>
      <c r="K168" s="91" t="str">
        <f>L145</f>
        <v>mL°C-1</v>
      </c>
      <c r="L168" s="90" t="e">
        <f>H168*J168</f>
        <v>#DIV/0!</v>
      </c>
      <c r="M168" s="91"/>
      <c r="N168" s="90" t="e">
        <f>L168^2</f>
        <v>#DIV/0!</v>
      </c>
      <c r="O168" s="91" t="s">
        <v>209</v>
      </c>
      <c r="P168" s="91" t="s">
        <v>76</v>
      </c>
      <c r="Q168" s="92">
        <v>50</v>
      </c>
      <c r="R168" s="14"/>
    </row>
    <row r="169" spans="1:18" ht="30" customHeight="1" x14ac:dyDescent="0.25">
      <c r="A169" s="643"/>
      <c r="B169" s="593" t="s">
        <v>70</v>
      </c>
      <c r="C169" s="594"/>
      <c r="D169" s="594"/>
      <c r="E169" s="136">
        <f>K7</f>
        <v>0</v>
      </c>
      <c r="F169" s="135" t="s">
        <v>67</v>
      </c>
      <c r="G169" s="90">
        <f>SQRT(3)</f>
        <v>1.7320508075688772</v>
      </c>
      <c r="H169" s="90">
        <f>E169/G169</f>
        <v>0</v>
      </c>
      <c r="I169" s="135" t="str">
        <f>F169</f>
        <v>mL</v>
      </c>
      <c r="J169" s="272" t="e">
        <f>J85</f>
        <v>#DIV/0!</v>
      </c>
      <c r="K169" s="91" t="str">
        <f>L145</f>
        <v>mL°C-1</v>
      </c>
      <c r="L169" s="90" t="e">
        <f>H169*J169</f>
        <v>#DIV/0!</v>
      </c>
      <c r="M169" s="91"/>
      <c r="N169" s="90" t="e">
        <f>L169^2</f>
        <v>#DIV/0!</v>
      </c>
      <c r="O169" s="91" t="s">
        <v>209</v>
      </c>
      <c r="P169" s="91" t="s">
        <v>77</v>
      </c>
      <c r="Q169" s="142" t="s">
        <v>83</v>
      </c>
      <c r="R169" s="14"/>
    </row>
    <row r="170" spans="1:18" ht="5.0999999999999996" customHeight="1" x14ac:dyDescent="0.25">
      <c r="A170" s="23"/>
      <c r="B170" s="589"/>
      <c r="C170" s="590"/>
      <c r="D170" s="590"/>
      <c r="E170" s="22"/>
      <c r="F170" s="22"/>
      <c r="G170" s="22"/>
      <c r="H170" s="22"/>
      <c r="I170" s="22"/>
      <c r="J170" s="22"/>
      <c r="K170" s="22"/>
      <c r="L170" s="22"/>
      <c r="M170" s="22"/>
      <c r="N170" s="22"/>
      <c r="O170" s="22"/>
      <c r="P170" s="22"/>
      <c r="Q170" s="143"/>
      <c r="R170" s="23"/>
    </row>
    <row r="171" spans="1:18" ht="30" customHeight="1" x14ac:dyDescent="0.25">
      <c r="A171" s="430" t="s">
        <v>176</v>
      </c>
      <c r="B171" s="593" t="s">
        <v>210</v>
      </c>
      <c r="C171" s="594"/>
      <c r="D171" s="594"/>
      <c r="E171" s="90">
        <f>I11</f>
        <v>0</v>
      </c>
      <c r="F171" s="135">
        <f>J11</f>
        <v>0</v>
      </c>
      <c r="G171" s="136">
        <f>O11</f>
        <v>0</v>
      </c>
      <c r="H171" s="90" t="e">
        <f>E171/G171</f>
        <v>#DIV/0!</v>
      </c>
      <c r="I171" s="135">
        <f>F171</f>
        <v>0</v>
      </c>
      <c r="J171" s="137" t="e">
        <f>J87</f>
        <v>#DIV/0!</v>
      </c>
      <c r="K171" s="138" t="str">
        <f>L145</f>
        <v>mL°C-1</v>
      </c>
      <c r="L171" s="90" t="e">
        <f>H171*J171</f>
        <v>#DIV/0!</v>
      </c>
      <c r="M171" s="91"/>
      <c r="N171" s="134" t="e">
        <f>L171^2</f>
        <v>#DIV/0!</v>
      </c>
      <c r="O171" s="91" t="s">
        <v>209</v>
      </c>
      <c r="P171" s="91" t="s">
        <v>76</v>
      </c>
      <c r="Q171" s="92">
        <v>50</v>
      </c>
      <c r="R171" s="14"/>
    </row>
    <row r="172" spans="1:18" ht="5.0999999999999996" customHeight="1" x14ac:dyDescent="0.25">
      <c r="A172" s="23"/>
      <c r="B172" s="589"/>
      <c r="C172" s="590"/>
      <c r="D172" s="590"/>
      <c r="E172" s="22"/>
      <c r="F172" s="22"/>
      <c r="G172" s="22"/>
      <c r="H172" s="22"/>
      <c r="I172" s="22"/>
      <c r="J172" s="95"/>
      <c r="K172" s="22"/>
      <c r="L172" s="22"/>
      <c r="M172" s="22"/>
      <c r="N172" s="22"/>
      <c r="O172" s="22"/>
      <c r="P172" s="22"/>
      <c r="Q172" s="143"/>
      <c r="R172" s="23"/>
    </row>
    <row r="173" spans="1:18" ht="30" customHeight="1" x14ac:dyDescent="0.25">
      <c r="A173" s="643" t="s">
        <v>177</v>
      </c>
      <c r="B173" s="542" t="s">
        <v>211</v>
      </c>
      <c r="C173" s="544"/>
      <c r="D173" s="543"/>
      <c r="E173" s="90">
        <f>E8</f>
        <v>0</v>
      </c>
      <c r="F173" s="135">
        <f>F89</f>
        <v>0</v>
      </c>
      <c r="G173" s="90">
        <f>SQRT(3)</f>
        <v>1.7320508075688772</v>
      </c>
      <c r="H173" s="90">
        <f>E173/G173</f>
        <v>0</v>
      </c>
      <c r="I173" s="91"/>
      <c r="J173" s="137">
        <f>J89</f>
        <v>0</v>
      </c>
      <c r="K173" s="91"/>
      <c r="L173" s="90">
        <f t="shared" ref="L173:L176" si="12">H173*J173</f>
        <v>0</v>
      </c>
      <c r="M173" s="91"/>
      <c r="N173" s="90">
        <f t="shared" ref="N173:N176" si="13">L173^2</f>
        <v>0</v>
      </c>
      <c r="O173" s="91" t="s">
        <v>212</v>
      </c>
      <c r="P173" s="91" t="s">
        <v>77</v>
      </c>
      <c r="Q173" s="142" t="s">
        <v>83</v>
      </c>
      <c r="R173" s="14"/>
    </row>
    <row r="174" spans="1:18" ht="30" customHeight="1" x14ac:dyDescent="0.25">
      <c r="A174" s="643"/>
      <c r="B174" s="542" t="s">
        <v>213</v>
      </c>
      <c r="C174" s="544"/>
      <c r="D174" s="543"/>
      <c r="E174" s="90">
        <f>I8</f>
        <v>0</v>
      </c>
      <c r="F174" s="135">
        <f t="shared" ref="F174:F176" si="14">F90</f>
        <v>0</v>
      </c>
      <c r="G174" s="90">
        <f>O8</f>
        <v>0</v>
      </c>
      <c r="H174" s="90" t="e">
        <f t="shared" ref="H174:H176" si="15">E174/G174</f>
        <v>#DIV/0!</v>
      </c>
      <c r="I174" s="91"/>
      <c r="J174" s="137">
        <f t="shared" ref="J174:J176" si="16">J90</f>
        <v>0</v>
      </c>
      <c r="K174" s="91"/>
      <c r="L174" s="90" t="e">
        <f t="shared" si="12"/>
        <v>#DIV/0!</v>
      </c>
      <c r="M174" s="91"/>
      <c r="N174" s="90" t="e">
        <f t="shared" si="13"/>
        <v>#DIV/0!</v>
      </c>
      <c r="O174" s="91" t="s">
        <v>209</v>
      </c>
      <c r="P174" s="91" t="s">
        <v>76</v>
      </c>
      <c r="Q174" s="92">
        <v>50</v>
      </c>
      <c r="R174" s="14"/>
    </row>
    <row r="175" spans="1:18" ht="30" customHeight="1" x14ac:dyDescent="0.25">
      <c r="A175" s="643"/>
      <c r="B175" s="542" t="s">
        <v>70</v>
      </c>
      <c r="C175" s="544"/>
      <c r="D175" s="543"/>
      <c r="E175" s="90">
        <f>M8</f>
        <v>0</v>
      </c>
      <c r="F175" s="135">
        <f t="shared" si="14"/>
        <v>0</v>
      </c>
      <c r="G175" s="90">
        <f>SQRT(3)</f>
        <v>1.7320508075688772</v>
      </c>
      <c r="H175" s="90">
        <f t="shared" si="15"/>
        <v>0</v>
      </c>
      <c r="I175" s="91"/>
      <c r="J175" s="137">
        <f t="shared" si="16"/>
        <v>0</v>
      </c>
      <c r="K175" s="91"/>
      <c r="L175" s="90">
        <f t="shared" si="12"/>
        <v>0</v>
      </c>
      <c r="M175" s="91"/>
      <c r="N175" s="90">
        <f t="shared" si="13"/>
        <v>0</v>
      </c>
      <c r="O175" s="91" t="s">
        <v>209</v>
      </c>
      <c r="P175" s="91" t="s">
        <v>77</v>
      </c>
      <c r="Q175" s="142" t="s">
        <v>83</v>
      </c>
      <c r="R175" s="14"/>
    </row>
    <row r="176" spans="1:18" ht="30" customHeight="1" x14ac:dyDescent="0.25">
      <c r="A176" s="643"/>
      <c r="B176" s="542" t="s">
        <v>71</v>
      </c>
      <c r="C176" s="544"/>
      <c r="D176" s="543"/>
      <c r="E176" s="90">
        <f>(MAX(D128:D130)-(MIN(D128:D130)))/SQRT(12)</f>
        <v>0</v>
      </c>
      <c r="F176" s="135">
        <f t="shared" si="14"/>
        <v>0</v>
      </c>
      <c r="G176" s="90">
        <f>SQRT(3)</f>
        <v>1.7320508075688772</v>
      </c>
      <c r="H176" s="90">
        <f t="shared" si="15"/>
        <v>0</v>
      </c>
      <c r="I176" s="91"/>
      <c r="J176" s="137">
        <f t="shared" si="16"/>
        <v>0</v>
      </c>
      <c r="K176" s="91"/>
      <c r="L176" s="90">
        <f t="shared" si="12"/>
        <v>0</v>
      </c>
      <c r="M176" s="91"/>
      <c r="N176" s="90">
        <f t="shared" si="13"/>
        <v>0</v>
      </c>
      <c r="O176" s="91" t="s">
        <v>212</v>
      </c>
      <c r="P176" s="91" t="s">
        <v>77</v>
      </c>
      <c r="Q176" s="142" t="s">
        <v>83</v>
      </c>
      <c r="R176" s="14"/>
    </row>
    <row r="177" spans="1:18" ht="5.0999999999999996" customHeight="1" x14ac:dyDescent="0.25">
      <c r="A177" s="23"/>
      <c r="B177" s="599"/>
      <c r="C177" s="600"/>
      <c r="D177" s="600"/>
      <c r="E177" s="22"/>
      <c r="F177" s="22"/>
      <c r="G177" s="22"/>
      <c r="H177" s="22"/>
      <c r="I177" s="22"/>
      <c r="J177" s="95"/>
      <c r="K177" s="22"/>
      <c r="L177" s="22"/>
      <c r="M177" s="22"/>
      <c r="N177" s="22"/>
      <c r="O177" s="22"/>
      <c r="P177" s="22"/>
      <c r="Q177" s="143"/>
      <c r="R177" s="23"/>
    </row>
    <row r="178" spans="1:18" ht="30" customHeight="1" x14ac:dyDescent="0.25">
      <c r="A178" s="4"/>
      <c r="B178" s="542" t="s">
        <v>211</v>
      </c>
      <c r="C178" s="544"/>
      <c r="D178" s="543"/>
      <c r="E178" s="90">
        <f>E9</f>
        <v>0</v>
      </c>
      <c r="F178" s="135">
        <f>F94</f>
        <v>0</v>
      </c>
      <c r="G178" s="90">
        <f>SQRT(3)</f>
        <v>1.7320508075688772</v>
      </c>
      <c r="H178" s="90">
        <f t="shared" ref="H178:H181" si="17">E178/G178</f>
        <v>0</v>
      </c>
      <c r="I178" s="91"/>
      <c r="J178" s="137">
        <f>J94</f>
        <v>0</v>
      </c>
      <c r="K178" s="91"/>
      <c r="L178" s="90">
        <f t="shared" ref="L178:L181" si="18">H178*J178</f>
        <v>0</v>
      </c>
      <c r="M178" s="91"/>
      <c r="N178" s="90">
        <f t="shared" ref="N178:N181" si="19">L178^2</f>
        <v>0</v>
      </c>
      <c r="O178" s="91" t="s">
        <v>212</v>
      </c>
      <c r="P178" s="91" t="s">
        <v>77</v>
      </c>
      <c r="Q178" s="142" t="s">
        <v>83</v>
      </c>
      <c r="R178" s="14"/>
    </row>
    <row r="179" spans="1:18" ht="30" customHeight="1" x14ac:dyDescent="0.25">
      <c r="A179" s="4"/>
      <c r="B179" s="542" t="s">
        <v>213</v>
      </c>
      <c r="C179" s="544"/>
      <c r="D179" s="543"/>
      <c r="E179" s="90">
        <f>I9</f>
        <v>0</v>
      </c>
      <c r="F179" s="135">
        <f>F95</f>
        <v>0</v>
      </c>
      <c r="G179" s="90">
        <f>O9</f>
        <v>0</v>
      </c>
      <c r="H179" s="90" t="e">
        <f t="shared" si="17"/>
        <v>#DIV/0!</v>
      </c>
      <c r="I179" s="91"/>
      <c r="J179" s="137">
        <f t="shared" ref="J179:J181" si="20">J95</f>
        <v>0</v>
      </c>
      <c r="K179" s="91"/>
      <c r="L179" s="90" t="e">
        <f t="shared" si="18"/>
        <v>#DIV/0!</v>
      </c>
      <c r="M179" s="91"/>
      <c r="N179" s="90" t="e">
        <f t="shared" si="19"/>
        <v>#DIV/0!</v>
      </c>
      <c r="O179" s="91" t="s">
        <v>209</v>
      </c>
      <c r="P179" s="91" t="s">
        <v>76</v>
      </c>
      <c r="Q179" s="92">
        <v>50</v>
      </c>
      <c r="R179" s="14"/>
    </row>
    <row r="180" spans="1:18" ht="30" customHeight="1" x14ac:dyDescent="0.25">
      <c r="A180" s="4"/>
      <c r="B180" s="542" t="s">
        <v>70</v>
      </c>
      <c r="C180" s="544"/>
      <c r="D180" s="543"/>
      <c r="E180" s="90">
        <f>M9</f>
        <v>0</v>
      </c>
      <c r="F180" s="135">
        <f>F96</f>
        <v>0</v>
      </c>
      <c r="G180" s="90">
        <f>SQRT(3)</f>
        <v>1.7320508075688772</v>
      </c>
      <c r="H180" s="90">
        <f t="shared" si="17"/>
        <v>0</v>
      </c>
      <c r="I180" s="91"/>
      <c r="J180" s="137">
        <f t="shared" si="20"/>
        <v>0</v>
      </c>
      <c r="K180" s="91"/>
      <c r="L180" s="90">
        <f t="shared" si="18"/>
        <v>0</v>
      </c>
      <c r="M180" s="91"/>
      <c r="N180" s="90">
        <f t="shared" si="19"/>
        <v>0</v>
      </c>
      <c r="O180" s="91" t="s">
        <v>209</v>
      </c>
      <c r="P180" s="91" t="s">
        <v>77</v>
      </c>
      <c r="Q180" s="142" t="s">
        <v>83</v>
      </c>
      <c r="R180" s="14"/>
    </row>
    <row r="181" spans="1:18" ht="30" customHeight="1" x14ac:dyDescent="0.25">
      <c r="A181" s="4"/>
      <c r="B181" s="542" t="s">
        <v>71</v>
      </c>
      <c r="C181" s="544"/>
      <c r="D181" s="543"/>
      <c r="E181" s="137">
        <f>(MAX(J128:J130)-(MIN(J128:J130)))/SQRT(12)</f>
        <v>0</v>
      </c>
      <c r="F181" s="135">
        <f>F97</f>
        <v>0</v>
      </c>
      <c r="G181" s="90">
        <f>SQRT(3)</f>
        <v>1.7320508075688772</v>
      </c>
      <c r="H181" s="90">
        <f t="shared" si="17"/>
        <v>0</v>
      </c>
      <c r="I181" s="91"/>
      <c r="J181" s="137">
        <f t="shared" si="20"/>
        <v>0</v>
      </c>
      <c r="K181" s="91"/>
      <c r="L181" s="90">
        <f t="shared" si="18"/>
        <v>0</v>
      </c>
      <c r="M181" s="91"/>
      <c r="N181" s="90">
        <f t="shared" si="19"/>
        <v>0</v>
      </c>
      <c r="O181" s="91" t="s">
        <v>212</v>
      </c>
      <c r="P181" s="91" t="s">
        <v>77</v>
      </c>
      <c r="Q181" s="142" t="s">
        <v>83</v>
      </c>
      <c r="R181" s="14"/>
    </row>
    <row r="182" spans="1:18" ht="5.0999999999999996" customHeight="1" x14ac:dyDescent="0.25">
      <c r="A182" s="23"/>
      <c r="B182" s="589"/>
      <c r="C182" s="590"/>
      <c r="D182" s="590"/>
      <c r="E182" s="22"/>
      <c r="F182" s="22"/>
      <c r="G182" s="22"/>
      <c r="H182" s="22"/>
      <c r="I182" s="22"/>
      <c r="J182" s="95"/>
      <c r="K182" s="22"/>
      <c r="L182" s="22"/>
      <c r="M182" s="22"/>
      <c r="N182" s="22"/>
      <c r="O182" s="22"/>
      <c r="P182" s="22"/>
      <c r="Q182" s="143"/>
      <c r="R182" s="23"/>
    </row>
    <row r="183" spans="1:18" ht="30" customHeight="1" x14ac:dyDescent="0.25">
      <c r="A183" s="4"/>
      <c r="B183" s="593" t="s">
        <v>215</v>
      </c>
      <c r="C183" s="594"/>
      <c r="D183" s="594"/>
      <c r="E183" s="90">
        <f>(D30*C130)/100</f>
        <v>0</v>
      </c>
      <c r="F183" s="91" t="str">
        <f>F99</f>
        <v>1/°C</v>
      </c>
      <c r="G183" s="90">
        <f>SQRT(3)</f>
        <v>1.7320508075688772</v>
      </c>
      <c r="H183" s="90">
        <f t="shared" ref="H183:H185" si="21">E183/G183</f>
        <v>0</v>
      </c>
      <c r="I183" s="91"/>
      <c r="J183" s="134" t="e">
        <f>J99</f>
        <v>#DIV/0!</v>
      </c>
      <c r="K183" s="91"/>
      <c r="L183" s="90" t="e">
        <f t="shared" ref="L183:L185" si="22">H183*J183</f>
        <v>#DIV/0!</v>
      </c>
      <c r="M183" s="91"/>
      <c r="N183" s="90" t="e">
        <f t="shared" ref="N183:N185" si="23">L183^2</f>
        <v>#DIV/0!</v>
      </c>
      <c r="O183" s="91" t="s">
        <v>72</v>
      </c>
      <c r="P183" s="91" t="s">
        <v>77</v>
      </c>
      <c r="Q183" s="142" t="s">
        <v>83</v>
      </c>
      <c r="R183" s="14"/>
    </row>
    <row r="184" spans="1:18" ht="30" customHeight="1" x14ac:dyDescent="0.25">
      <c r="A184" s="4"/>
      <c r="B184" s="593" t="s">
        <v>216</v>
      </c>
      <c r="C184" s="594"/>
      <c r="D184" s="594"/>
      <c r="E184" s="90">
        <f>(D31*C130)/100</f>
        <v>0</v>
      </c>
      <c r="F184" s="91" t="str">
        <f t="shared" ref="F184:F185" si="24">F100</f>
        <v>1/°C</v>
      </c>
      <c r="G184" s="90">
        <f>SQRT(3)</f>
        <v>1.7320508075688772</v>
      </c>
      <c r="H184" s="90">
        <f t="shared" si="21"/>
        <v>0</v>
      </c>
      <c r="I184" s="91"/>
      <c r="J184" s="134" t="e">
        <f t="shared" ref="J184:J185" si="25">J100</f>
        <v>#DIV/0!</v>
      </c>
      <c r="K184" s="91"/>
      <c r="L184" s="90" t="e">
        <f t="shared" si="22"/>
        <v>#DIV/0!</v>
      </c>
      <c r="M184" s="91"/>
      <c r="N184" s="90" t="e">
        <f t="shared" si="23"/>
        <v>#DIV/0!</v>
      </c>
      <c r="O184" s="91" t="s">
        <v>73</v>
      </c>
      <c r="P184" s="91" t="s">
        <v>77</v>
      </c>
      <c r="Q184" s="142" t="s">
        <v>83</v>
      </c>
      <c r="R184" s="14"/>
    </row>
    <row r="185" spans="1:18" ht="30" customHeight="1" x14ac:dyDescent="0.25">
      <c r="A185" s="4"/>
      <c r="B185" s="593" t="s">
        <v>228</v>
      </c>
      <c r="C185" s="594"/>
      <c r="D185" s="594"/>
      <c r="E185" s="90">
        <f>(F31*C130)/100</f>
        <v>0</v>
      </c>
      <c r="F185" s="91" t="str">
        <f t="shared" si="24"/>
        <v>1/°C</v>
      </c>
      <c r="G185" s="90">
        <f>SQRT(3)</f>
        <v>1.7320508075688772</v>
      </c>
      <c r="H185" s="90">
        <f t="shared" si="21"/>
        <v>0</v>
      </c>
      <c r="I185" s="91"/>
      <c r="J185" s="134" t="e">
        <f t="shared" si="25"/>
        <v>#DIV/0!</v>
      </c>
      <c r="K185" s="91"/>
      <c r="L185" s="90" t="e">
        <f t="shared" si="22"/>
        <v>#DIV/0!</v>
      </c>
      <c r="M185" s="91"/>
      <c r="N185" s="90" t="e">
        <f t="shared" si="23"/>
        <v>#DIV/0!</v>
      </c>
      <c r="O185" s="91" t="s">
        <v>74</v>
      </c>
      <c r="P185" s="91" t="s">
        <v>77</v>
      </c>
      <c r="Q185" s="142" t="s">
        <v>83</v>
      </c>
      <c r="R185" s="14"/>
    </row>
    <row r="186" spans="1:18" ht="5.0999999999999996" customHeight="1" x14ac:dyDescent="0.25">
      <c r="A186" s="23"/>
      <c r="B186" s="589"/>
      <c r="C186" s="590"/>
      <c r="D186" s="590"/>
      <c r="E186" s="22"/>
      <c r="F186" s="22"/>
      <c r="G186" s="22"/>
      <c r="H186" s="22"/>
      <c r="I186" s="22"/>
      <c r="J186" s="95"/>
      <c r="K186" s="22"/>
      <c r="L186" s="22"/>
      <c r="M186" s="22"/>
      <c r="N186" s="22"/>
      <c r="O186" s="22"/>
      <c r="P186" s="22"/>
      <c r="Q186" s="143"/>
      <c r="R186" s="23"/>
    </row>
    <row r="187" spans="1:18" ht="30" customHeight="1" thickBot="1" x14ac:dyDescent="0.3">
      <c r="A187" s="4"/>
      <c r="B187" s="545" t="s">
        <v>217</v>
      </c>
      <c r="C187" s="546"/>
      <c r="D187" s="546"/>
      <c r="E187" s="268">
        <f>E56</f>
        <v>0</v>
      </c>
      <c r="F187" s="145" t="str">
        <f>F103</f>
        <v>mL</v>
      </c>
      <c r="G187" s="145" t="s">
        <v>47</v>
      </c>
      <c r="H187" s="268">
        <f>E187</f>
        <v>0</v>
      </c>
      <c r="I187" s="145" t="str">
        <f>F187</f>
        <v>mL</v>
      </c>
      <c r="J187" s="146">
        <f>J103</f>
        <v>1</v>
      </c>
      <c r="K187" s="145"/>
      <c r="L187" s="144">
        <f t="shared" ref="L187" si="26">H187*J187</f>
        <v>0</v>
      </c>
      <c r="M187" s="145"/>
      <c r="N187" s="144">
        <f t="shared" ref="N187" si="27">L187^2</f>
        <v>0</v>
      </c>
      <c r="O187" s="145" t="s">
        <v>75</v>
      </c>
      <c r="P187" s="91" t="s">
        <v>76</v>
      </c>
      <c r="Q187" s="147">
        <v>4</v>
      </c>
      <c r="R187" s="14"/>
    </row>
    <row r="188" spans="1:18" ht="5.0999999999999996" customHeight="1" thickBot="1" x14ac:dyDescent="0.3">
      <c r="A188" s="23"/>
      <c r="B188" s="32"/>
      <c r="C188" s="32"/>
      <c r="D188" s="32"/>
      <c r="E188" s="22"/>
      <c r="F188" s="22"/>
      <c r="G188" s="23"/>
      <c r="H188" s="22"/>
      <c r="I188" s="22"/>
      <c r="J188" s="22"/>
      <c r="K188" s="22"/>
      <c r="L188" s="22"/>
      <c r="M188" s="22"/>
      <c r="N188" s="22"/>
      <c r="O188" s="22"/>
      <c r="P188" s="23"/>
      <c r="Q188" s="23"/>
      <c r="R188" s="23"/>
    </row>
    <row r="189" spans="1:18" ht="30" customHeight="1" thickBot="1" x14ac:dyDescent="0.3">
      <c r="A189" s="14"/>
      <c r="B189" s="547" t="s">
        <v>66</v>
      </c>
      <c r="C189" s="548"/>
      <c r="D189" s="548"/>
      <c r="E189" s="548"/>
      <c r="F189" s="548"/>
      <c r="G189" s="548"/>
      <c r="H189" s="548"/>
      <c r="I189" s="548"/>
      <c r="J189" s="548"/>
      <c r="K189" s="548"/>
      <c r="L189" s="548"/>
      <c r="M189" s="548"/>
      <c r="N189" s="548"/>
      <c r="O189" s="548"/>
      <c r="P189" s="548"/>
      <c r="Q189" s="549"/>
    </row>
    <row r="190" spans="1:18" ht="30" customHeight="1" x14ac:dyDescent="0.25">
      <c r="A190" s="22"/>
      <c r="B190" s="595" t="s">
        <v>107</v>
      </c>
      <c r="C190" s="596"/>
      <c r="D190" s="596"/>
      <c r="E190" s="149">
        <f>(3.1416*(D32/2)^2*0.05)/(2)</f>
        <v>0</v>
      </c>
      <c r="F190" s="269" t="str">
        <f>F106</f>
        <v>mL</v>
      </c>
      <c r="G190" s="149">
        <f>SQRT(3)</f>
        <v>1.7320508075688772</v>
      </c>
      <c r="H190" s="149">
        <f>E190/G190</f>
        <v>0</v>
      </c>
      <c r="I190" s="150" t="s">
        <v>67</v>
      </c>
      <c r="J190" s="149">
        <v>1</v>
      </c>
      <c r="K190" s="150"/>
      <c r="L190" s="149">
        <f>H190*J190</f>
        <v>0</v>
      </c>
      <c r="M190" s="150"/>
      <c r="N190" s="149">
        <f>L190^2</f>
        <v>0</v>
      </c>
      <c r="O190" s="150" t="s">
        <v>79</v>
      </c>
      <c r="P190" s="150" t="s">
        <v>77</v>
      </c>
      <c r="Q190" s="151" t="s">
        <v>83</v>
      </c>
      <c r="R190" s="14"/>
    </row>
    <row r="191" spans="1:18" ht="30" customHeight="1" x14ac:dyDescent="0.25">
      <c r="A191" s="22"/>
      <c r="B191" s="597" t="s">
        <v>108</v>
      </c>
      <c r="C191" s="598"/>
      <c r="D191" s="598"/>
      <c r="E191" s="90">
        <f>(3.1416*(F32/2)^2*F33)/(2)</f>
        <v>0</v>
      </c>
      <c r="F191" s="91" t="str">
        <f>F107</f>
        <v>mL</v>
      </c>
      <c r="G191" s="90">
        <f t="shared" ref="G191:G194" si="28">SQRT(3)</f>
        <v>1.7320508075688772</v>
      </c>
      <c r="H191" s="90">
        <f>E191/G191</f>
        <v>0</v>
      </c>
      <c r="I191" s="91" t="s">
        <v>67</v>
      </c>
      <c r="J191" s="90">
        <v>1</v>
      </c>
      <c r="K191" s="91"/>
      <c r="L191" s="90">
        <f t="shared" ref="L191:L192" si="29">H191*J191</f>
        <v>0</v>
      </c>
      <c r="M191" s="91"/>
      <c r="N191" s="90">
        <f t="shared" ref="N191:N194" si="30">L191^2</f>
        <v>0</v>
      </c>
      <c r="O191" s="91" t="s">
        <v>79</v>
      </c>
      <c r="P191" s="91" t="s">
        <v>77</v>
      </c>
      <c r="Q191" s="142" t="s">
        <v>83</v>
      </c>
      <c r="R191" s="14"/>
    </row>
    <row r="192" spans="1:18" ht="30" customHeight="1" x14ac:dyDescent="0.25">
      <c r="A192" s="4"/>
      <c r="B192" s="597" t="s">
        <v>109</v>
      </c>
      <c r="C192" s="598"/>
      <c r="D192" s="598"/>
      <c r="E192" s="83">
        <f>E141</f>
        <v>0</v>
      </c>
      <c r="F192" s="91" t="str">
        <f>F108</f>
        <v>mL</v>
      </c>
      <c r="G192" s="90">
        <f t="shared" si="28"/>
        <v>1.7320508075688772</v>
      </c>
      <c r="H192" s="90">
        <f>E192/G192</f>
        <v>0</v>
      </c>
      <c r="I192" s="91" t="s">
        <v>67</v>
      </c>
      <c r="J192" s="83">
        <v>1</v>
      </c>
      <c r="K192" s="91"/>
      <c r="L192" s="90">
        <f t="shared" si="29"/>
        <v>0</v>
      </c>
      <c r="M192" s="91"/>
      <c r="N192" s="90">
        <f t="shared" si="30"/>
        <v>0</v>
      </c>
      <c r="O192" s="91" t="s">
        <v>80</v>
      </c>
      <c r="P192" s="91" t="s">
        <v>77</v>
      </c>
      <c r="Q192" s="142" t="s">
        <v>83</v>
      </c>
      <c r="R192" s="14"/>
    </row>
    <row r="193" spans="1:18" ht="30" customHeight="1" x14ac:dyDescent="0.25">
      <c r="A193" s="4"/>
      <c r="B193" s="597" t="s">
        <v>218</v>
      </c>
      <c r="C193" s="598"/>
      <c r="D193" s="598"/>
      <c r="E193" s="90">
        <f>(3.1416*(F32/2)^2*0.05)/(2)</f>
        <v>0</v>
      </c>
      <c r="F193" s="271"/>
      <c r="G193" s="90">
        <f t="shared" si="28"/>
        <v>1.7320508075688772</v>
      </c>
      <c r="H193" s="90">
        <f>E193/G193</f>
        <v>0</v>
      </c>
      <c r="I193" s="91" t="s">
        <v>67</v>
      </c>
      <c r="J193" s="90">
        <v>1</v>
      </c>
      <c r="K193" s="91"/>
      <c r="L193" s="90">
        <f>H193*J193</f>
        <v>0</v>
      </c>
      <c r="M193" s="91"/>
      <c r="N193" s="90">
        <f t="shared" si="30"/>
        <v>0</v>
      </c>
      <c r="O193" s="91" t="s">
        <v>80</v>
      </c>
      <c r="P193" s="91" t="s">
        <v>77</v>
      </c>
      <c r="Q193" s="142" t="s">
        <v>83</v>
      </c>
      <c r="R193" s="14"/>
    </row>
    <row r="194" spans="1:18" ht="30" customHeight="1" thickBot="1" x14ac:dyDescent="0.3">
      <c r="A194" s="4"/>
      <c r="B194" s="535" t="s">
        <v>110</v>
      </c>
      <c r="C194" s="536"/>
      <c r="D194" s="536"/>
      <c r="E194" s="93">
        <f>C7*0.01/100</f>
        <v>0</v>
      </c>
      <c r="F194" s="91" t="str">
        <f>F110</f>
        <v>mL</v>
      </c>
      <c r="G194" s="144">
        <f t="shared" si="28"/>
        <v>1.7320508075688772</v>
      </c>
      <c r="H194" s="144">
        <f>E194/G194</f>
        <v>0</v>
      </c>
      <c r="I194" s="145" t="s">
        <v>67</v>
      </c>
      <c r="J194" s="144">
        <v>1</v>
      </c>
      <c r="K194" s="145"/>
      <c r="L194" s="144">
        <f>H194*J194</f>
        <v>0</v>
      </c>
      <c r="M194" s="145"/>
      <c r="N194" s="154">
        <f t="shared" si="30"/>
        <v>0</v>
      </c>
      <c r="O194" s="94" t="s">
        <v>81</v>
      </c>
      <c r="P194" s="94" t="s">
        <v>77</v>
      </c>
      <c r="Q194" s="97" t="s">
        <v>83</v>
      </c>
      <c r="R194" s="14"/>
    </row>
    <row r="195" spans="1:18" ht="30" customHeight="1" thickBot="1" x14ac:dyDescent="0.3">
      <c r="A195" s="4"/>
      <c r="B195" s="591" t="s">
        <v>219</v>
      </c>
      <c r="C195" s="592"/>
      <c r="D195" s="592"/>
      <c r="E195" s="144">
        <f>L21/SQRT(12)</f>
        <v>4.7305367511132745</v>
      </c>
      <c r="F195" s="270" t="str">
        <f>F111</f>
        <v>mL</v>
      </c>
      <c r="G195" s="25"/>
      <c r="H195" s="51"/>
      <c r="I195" s="51"/>
      <c r="J195" s="51"/>
      <c r="K195" s="51"/>
      <c r="L195" s="148"/>
      <c r="N195" s="160">
        <f>E195^2</f>
        <v>22.377977953633334</v>
      </c>
      <c r="O195" s="145"/>
      <c r="P195" s="158" t="s">
        <v>72</v>
      </c>
      <c r="Q195" s="159"/>
      <c r="R195" s="14"/>
    </row>
    <row r="196" spans="1:18" ht="30" customHeight="1" thickBot="1" x14ac:dyDescent="0.3">
      <c r="A196" s="4"/>
      <c r="B196" s="56"/>
      <c r="C196" s="54"/>
      <c r="D196" s="54"/>
      <c r="E196" s="54"/>
      <c r="F196" s="54"/>
      <c r="G196" s="54"/>
      <c r="H196" s="54"/>
      <c r="I196" s="54"/>
      <c r="J196" s="54"/>
      <c r="K196" s="54"/>
      <c r="L196" s="58"/>
      <c r="M196" s="152"/>
      <c r="N196" s="155" t="e">
        <f>SQRT(SUM(N168:N169,N171,N173:N176,N178:N181,N183:N185,N187,N190:N195))</f>
        <v>#DIV/0!</v>
      </c>
      <c r="O196" s="54"/>
      <c r="P196" s="54"/>
      <c r="Q196" s="54"/>
      <c r="R196" s="54"/>
    </row>
    <row r="197" spans="1:18" ht="30" customHeight="1" thickBot="1" x14ac:dyDescent="0.3">
      <c r="A197" s="4"/>
      <c r="B197" s="550" t="s">
        <v>82</v>
      </c>
      <c r="C197" s="551"/>
      <c r="D197" s="551"/>
      <c r="E197" s="551"/>
      <c r="F197" s="551"/>
      <c r="G197" s="551"/>
      <c r="H197" s="551"/>
      <c r="I197" s="551"/>
      <c r="J197" s="552"/>
      <c r="K197" s="59"/>
      <c r="L197" s="54"/>
      <c r="M197" s="153" t="s">
        <v>91</v>
      </c>
      <c r="N197" s="341" t="e">
        <f>O7*N196</f>
        <v>#DIV/0!</v>
      </c>
      <c r="O197" s="622" t="s">
        <v>40</v>
      </c>
      <c r="P197" s="653"/>
      <c r="Q197" s="4"/>
      <c r="R197" s="54"/>
    </row>
    <row r="198" spans="1:18" ht="30" customHeight="1" thickBot="1" x14ac:dyDescent="0.3">
      <c r="A198" s="4"/>
      <c r="C198" s="175" t="s">
        <v>98</v>
      </c>
      <c r="D198" s="162" t="s">
        <v>95</v>
      </c>
      <c r="E198" s="162" t="s">
        <v>40</v>
      </c>
      <c r="F198" s="162" t="s">
        <v>92</v>
      </c>
      <c r="G198" s="162" t="s">
        <v>93</v>
      </c>
      <c r="H198" s="162" t="s">
        <v>96</v>
      </c>
      <c r="I198" s="163" t="s">
        <v>97</v>
      </c>
      <c r="J198" s="201" t="s">
        <v>121</v>
      </c>
      <c r="L198" s="560" t="s">
        <v>90</v>
      </c>
      <c r="M198" s="561"/>
      <c r="N198" s="340" t="e">
        <f>(N196^4)/((L168^4/Q168)+(L171^4/Q171)+(L174^4/Q174)+(L179^4/Q179)+(L187^4/Q187))</f>
        <v>#DIV/0!</v>
      </c>
      <c r="O198" s="414" t="e">
        <f>_xlfn.T.INV.2T(0.05,N198)</f>
        <v>#DIV/0!</v>
      </c>
      <c r="P198" s="415" t="e">
        <f>TINV(0.05,N198)</f>
        <v>#DIV/0!</v>
      </c>
      <c r="Q198" s="4"/>
      <c r="R198" s="54"/>
    </row>
    <row r="199" spans="1:18" ht="30" customHeight="1" x14ac:dyDescent="0.25">
      <c r="A199" s="14"/>
      <c r="B199" s="172" t="s">
        <v>67</v>
      </c>
      <c r="C199" s="273">
        <f>E139</f>
        <v>0</v>
      </c>
      <c r="D199" s="161" t="e">
        <f>N196</f>
        <v>#DIV/0!</v>
      </c>
      <c r="E199" s="166"/>
      <c r="F199" s="161" t="e">
        <f>D199*$E$200</f>
        <v>#DIV/0!</v>
      </c>
      <c r="G199" s="166"/>
      <c r="H199" s="161">
        <f>C199-C7</f>
        <v>0</v>
      </c>
      <c r="I199" s="161">
        <f>ABS(H199)</f>
        <v>0</v>
      </c>
      <c r="J199" s="164" t="e">
        <f>F199*I199</f>
        <v>#DIV/0!</v>
      </c>
      <c r="K199" s="14"/>
      <c r="L199" s="14"/>
      <c r="O199" s="27"/>
      <c r="Q199" s="14"/>
      <c r="R199" s="4"/>
    </row>
    <row r="200" spans="1:18" ht="30" customHeight="1" x14ac:dyDescent="0.25">
      <c r="A200" s="14"/>
      <c r="B200" s="173" t="s">
        <v>94</v>
      </c>
      <c r="C200" s="176">
        <f>C199/L21</f>
        <v>0</v>
      </c>
      <c r="D200" s="161" t="e">
        <f>D199/L21</f>
        <v>#DIV/0!</v>
      </c>
      <c r="E200" s="170">
        <f>O7</f>
        <v>0</v>
      </c>
      <c r="F200" s="233" t="e">
        <f t="shared" ref="F200:F201" si="31">D200*$E$200</f>
        <v>#DIV/0!</v>
      </c>
      <c r="G200" s="169">
        <v>0.95</v>
      </c>
      <c r="H200" s="161">
        <f>H199/L21</f>
        <v>0</v>
      </c>
      <c r="I200" s="161">
        <f t="shared" ref="I200:I201" si="32">ABS(H200)</f>
        <v>0</v>
      </c>
      <c r="J200" s="164" t="e">
        <f>J199/L21</f>
        <v>#DIV/0!</v>
      </c>
      <c r="K200" s="14"/>
      <c r="L200" s="14"/>
      <c r="M200" s="14"/>
      <c r="N200" s="14"/>
      <c r="O200" s="14"/>
      <c r="P200" s="14"/>
      <c r="Q200" s="14"/>
      <c r="R200" s="4"/>
    </row>
    <row r="201" spans="1:18" ht="30" customHeight="1" thickBot="1" x14ac:dyDescent="0.3">
      <c r="A201" s="14"/>
      <c r="B201" s="174" t="s">
        <v>48</v>
      </c>
      <c r="C201" s="177">
        <f>C200/L18</f>
        <v>0</v>
      </c>
      <c r="D201" s="167" t="e">
        <f>D200/L18</f>
        <v>#DIV/0!</v>
      </c>
      <c r="E201" s="278"/>
      <c r="F201" s="177" t="e">
        <f t="shared" si="31"/>
        <v>#DIV/0!</v>
      </c>
      <c r="G201" s="279"/>
      <c r="H201" s="167">
        <f>H200/L18</f>
        <v>0</v>
      </c>
      <c r="I201" s="167">
        <f t="shared" si="32"/>
        <v>0</v>
      </c>
      <c r="J201" s="165" t="e">
        <f>J200/L18</f>
        <v>#DIV/0!</v>
      </c>
      <c r="K201" s="14"/>
      <c r="L201" s="14"/>
      <c r="M201" s="14"/>
      <c r="N201" s="14"/>
      <c r="O201" s="14"/>
      <c r="P201" s="14"/>
      <c r="Q201" s="113"/>
      <c r="R201" s="113"/>
    </row>
    <row r="202" spans="1:18" ht="5.0999999999999996" customHeight="1" x14ac:dyDescent="0.25"/>
  </sheetData>
  <mergeCells count="177">
    <mergeCell ref="O197:P197"/>
    <mergeCell ref="C54:D54"/>
    <mergeCell ref="B106:D106"/>
    <mergeCell ref="B107:D107"/>
    <mergeCell ref="C55:D55"/>
    <mergeCell ref="C56:D56"/>
    <mergeCell ref="B62:D62"/>
    <mergeCell ref="B58:L58"/>
    <mergeCell ref="B64:E64"/>
    <mergeCell ref="L114:M114"/>
    <mergeCell ref="L52:M54"/>
    <mergeCell ref="B105:Q105"/>
    <mergeCell ref="B108:D108"/>
    <mergeCell ref="B110:D110"/>
    <mergeCell ref="A81:R81"/>
    <mergeCell ref="B111:D111"/>
    <mergeCell ref="B102:D102"/>
    <mergeCell ref="B109:D109"/>
    <mergeCell ref="E82:F82"/>
    <mergeCell ref="B60:D60"/>
    <mergeCell ref="P113:Q113"/>
    <mergeCell ref="P144:P145"/>
    <mergeCell ref="B135:C135"/>
    <mergeCell ref="A168:A169"/>
    <mergeCell ref="A173:A176"/>
    <mergeCell ref="B74:D74"/>
    <mergeCell ref="B53:C53"/>
    <mergeCell ref="B86:D86"/>
    <mergeCell ref="H82:I82"/>
    <mergeCell ref="J82:K82"/>
    <mergeCell ref="L82:M82"/>
    <mergeCell ref="N136:N137"/>
    <mergeCell ref="O59:O60"/>
    <mergeCell ref="E166:F166"/>
    <mergeCell ref="H166:I166"/>
    <mergeCell ref="J166:K166"/>
    <mergeCell ref="L166:M166"/>
    <mergeCell ref="B138:C138"/>
    <mergeCell ref="C139:D139"/>
    <mergeCell ref="C140:D140"/>
    <mergeCell ref="B133:O133"/>
    <mergeCell ref="B103:C103"/>
    <mergeCell ref="N59:N60"/>
    <mergeCell ref="B136:C136"/>
    <mergeCell ref="A1:B1"/>
    <mergeCell ref="B25:C25"/>
    <mergeCell ref="B26:C26"/>
    <mergeCell ref="B27:C27"/>
    <mergeCell ref="B28:C28"/>
    <mergeCell ref="A5:R5"/>
    <mergeCell ref="D1:R1"/>
    <mergeCell ref="B16:C16"/>
    <mergeCell ref="B17:C17"/>
    <mergeCell ref="B24:C24"/>
    <mergeCell ref="B18:C18"/>
    <mergeCell ref="B19:C19"/>
    <mergeCell ref="B20:C20"/>
    <mergeCell ref="J16:J17"/>
    <mergeCell ref="K16:K17"/>
    <mergeCell ref="L16:L17"/>
    <mergeCell ref="M16:M17"/>
    <mergeCell ref="I15:Q15"/>
    <mergeCell ref="B15:G15"/>
    <mergeCell ref="I16:I17"/>
    <mergeCell ref="O16:O17"/>
    <mergeCell ref="P16:P17"/>
    <mergeCell ref="Q16:Q17"/>
    <mergeCell ref="D16:E16"/>
    <mergeCell ref="B50:C50"/>
    <mergeCell ref="C37:G37"/>
    <mergeCell ref="I27:J27"/>
    <mergeCell ref="B49:C49"/>
    <mergeCell ref="I29:J29"/>
    <mergeCell ref="I30:J30"/>
    <mergeCell ref="I37:N37"/>
    <mergeCell ref="I28:J28"/>
    <mergeCell ref="B46:O46"/>
    <mergeCell ref="B48:C48"/>
    <mergeCell ref="C36:N36"/>
    <mergeCell ref="L49:M51"/>
    <mergeCell ref="B47:O47"/>
    <mergeCell ref="B51:C51"/>
    <mergeCell ref="F16:G16"/>
    <mergeCell ref="B32:C32"/>
    <mergeCell ref="B96:C96"/>
    <mergeCell ref="B97:C97"/>
    <mergeCell ref="B99:C99"/>
    <mergeCell ref="B101:C101"/>
    <mergeCell ref="B100:C100"/>
    <mergeCell ref="M27:N27"/>
    <mergeCell ref="M28:N28"/>
    <mergeCell ref="M29:N29"/>
    <mergeCell ref="M30:N30"/>
    <mergeCell ref="B72:D72"/>
    <mergeCell ref="B70:F70"/>
    <mergeCell ref="B66:F66"/>
    <mergeCell ref="B68:F68"/>
    <mergeCell ref="B78:D78"/>
    <mergeCell ref="B33:C33"/>
    <mergeCell ref="B29:C29"/>
    <mergeCell ref="B30:C30"/>
    <mergeCell ref="B31:C31"/>
    <mergeCell ref="B52:C52"/>
    <mergeCell ref="B21:C21"/>
    <mergeCell ref="B22:C22"/>
    <mergeCell ref="B23:C23"/>
    <mergeCell ref="B195:D195"/>
    <mergeCell ref="B182:D182"/>
    <mergeCell ref="B183:D183"/>
    <mergeCell ref="B184:D184"/>
    <mergeCell ref="B185:D185"/>
    <mergeCell ref="B197:J197"/>
    <mergeCell ref="B168:D168"/>
    <mergeCell ref="B169:D169"/>
    <mergeCell ref="B170:D170"/>
    <mergeCell ref="B171:D171"/>
    <mergeCell ref="B172:D172"/>
    <mergeCell ref="B190:D190"/>
    <mergeCell ref="B191:D191"/>
    <mergeCell ref="B192:D192"/>
    <mergeCell ref="B193:D193"/>
    <mergeCell ref="B181:D181"/>
    <mergeCell ref="B180:D180"/>
    <mergeCell ref="B179:D179"/>
    <mergeCell ref="B178:D178"/>
    <mergeCell ref="B177:D177"/>
    <mergeCell ref="B176:D176"/>
    <mergeCell ref="B174:D174"/>
    <mergeCell ref="B173:D173"/>
    <mergeCell ref="L198:M198"/>
    <mergeCell ref="A120:R123"/>
    <mergeCell ref="C125:N125"/>
    <mergeCell ref="C126:G126"/>
    <mergeCell ref="I126:N126"/>
    <mergeCell ref="B134:O134"/>
    <mergeCell ref="C141:D141"/>
    <mergeCell ref="B143:L143"/>
    <mergeCell ref="N144:N145"/>
    <mergeCell ref="O144:O145"/>
    <mergeCell ref="B145:D145"/>
    <mergeCell ref="B147:D147"/>
    <mergeCell ref="B149:E149"/>
    <mergeCell ref="B151:F151"/>
    <mergeCell ref="B153:F153"/>
    <mergeCell ref="B155:F155"/>
    <mergeCell ref="B157:D157"/>
    <mergeCell ref="B159:D159"/>
    <mergeCell ref="B161:D161"/>
    <mergeCell ref="B163:D163"/>
    <mergeCell ref="A165:R165"/>
    <mergeCell ref="B166:D166"/>
    <mergeCell ref="B186:D186"/>
    <mergeCell ref="B137:C137"/>
    <mergeCell ref="A3:B3"/>
    <mergeCell ref="B194:D194"/>
    <mergeCell ref="A84:A85"/>
    <mergeCell ref="B82:C82"/>
    <mergeCell ref="B83:C83"/>
    <mergeCell ref="B88:C88"/>
    <mergeCell ref="B93:C93"/>
    <mergeCell ref="B98:C98"/>
    <mergeCell ref="B84:C84"/>
    <mergeCell ref="B85:C85"/>
    <mergeCell ref="B87:C87"/>
    <mergeCell ref="B89:C89"/>
    <mergeCell ref="B90:C90"/>
    <mergeCell ref="B91:C91"/>
    <mergeCell ref="B92:C92"/>
    <mergeCell ref="B94:C94"/>
    <mergeCell ref="B95:C95"/>
    <mergeCell ref="B175:D175"/>
    <mergeCell ref="B187:D187"/>
    <mergeCell ref="B189:Q189"/>
    <mergeCell ref="B113:J113"/>
    <mergeCell ref="I26:Q26"/>
    <mergeCell ref="P59:P60"/>
    <mergeCell ref="B76:D76"/>
  </mergeCells>
  <pageMargins left="0.7" right="0.7" top="0.75" bottom="0.75" header="0.3" footer="0.3"/>
  <pageSetup scale="29" orientation="portrait" horizontalDpi="200" verticalDpi="200" r:id="rId1"/>
  <rowBreaks count="3" manualBreakCount="3">
    <brk id="34" max="17" man="1"/>
    <brk id="79" max="17" man="1"/>
    <brk id="118" max="17"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61"/>
  <sheetViews>
    <sheetView view="pageBreakPreview" topLeftCell="A10" zoomScale="70" zoomScaleNormal="55" zoomScaleSheetLayoutView="70" workbookViewId="0">
      <selection activeCell="M20" sqref="M20"/>
    </sheetView>
  </sheetViews>
  <sheetFormatPr baseColWidth="10" defaultRowHeight="15" x14ac:dyDescent="0.25"/>
  <cols>
    <col min="1" max="15" width="13.7109375" customWidth="1"/>
    <col min="16" max="16" width="14.42578125" customWidth="1"/>
    <col min="17" max="18" width="13.7109375" customWidth="1"/>
  </cols>
  <sheetData>
    <row r="1" spans="1:29" s="3" customFormat="1" ht="60" customHeight="1" thickBot="1" x14ac:dyDescent="0.3">
      <c r="A1" s="622"/>
      <c r="B1" s="623"/>
      <c r="C1" s="21"/>
      <c r="D1" s="660" t="s">
        <v>230</v>
      </c>
      <c r="E1" s="661"/>
      <c r="F1" s="661"/>
      <c r="G1" s="661"/>
      <c r="H1" s="661"/>
      <c r="I1" s="661"/>
      <c r="J1" s="661"/>
      <c r="K1" s="661"/>
      <c r="L1" s="661"/>
      <c r="M1" s="661"/>
      <c r="N1" s="661"/>
      <c r="O1" s="661"/>
      <c r="P1" s="661"/>
      <c r="Q1" s="661"/>
      <c r="R1" s="661"/>
    </row>
    <row r="2" spans="1:29" s="14" customFormat="1" ht="5.0999999999999996" customHeight="1" thickBot="1" x14ac:dyDescent="0.3">
      <c r="A2" s="105"/>
      <c r="B2" s="105"/>
      <c r="C2" s="4"/>
      <c r="D2" s="196"/>
      <c r="E2" s="196"/>
      <c r="F2" s="196"/>
      <c r="G2" s="196"/>
      <c r="H2" s="196"/>
      <c r="I2" s="196"/>
      <c r="J2" s="196"/>
      <c r="K2" s="196"/>
      <c r="L2" s="196"/>
      <c r="M2" s="196"/>
      <c r="N2" s="196"/>
      <c r="O2" s="196"/>
      <c r="P2" s="196"/>
      <c r="Q2" s="196"/>
      <c r="R2" s="196"/>
    </row>
    <row r="3" spans="1:29" s="14" customFormat="1" ht="30" customHeight="1" thickBot="1" x14ac:dyDescent="0.3">
      <c r="A3" s="105"/>
      <c r="B3" s="199" t="s">
        <v>118</v>
      </c>
      <c r="C3" s="662"/>
      <c r="D3" s="662"/>
      <c r="E3" s="197" t="s">
        <v>119</v>
      </c>
      <c r="F3" s="663"/>
      <c r="G3" s="664"/>
      <c r="H3" s="665"/>
      <c r="I3" s="198" t="s">
        <v>120</v>
      </c>
      <c r="J3" s="200"/>
      <c r="R3" s="196"/>
    </row>
    <row r="4" spans="1:29" s="4" customFormat="1" ht="5.0999999999999996" customHeight="1" thickBot="1" x14ac:dyDescent="0.3"/>
    <row r="5" spans="1:29" ht="30" customHeight="1" thickBot="1" x14ac:dyDescent="0.3">
      <c r="A5" s="228"/>
      <c r="B5" s="683" t="s">
        <v>170</v>
      </c>
      <c r="C5" s="684"/>
      <c r="D5" s="684"/>
      <c r="E5" s="684"/>
      <c r="F5" s="685"/>
      <c r="G5" s="228"/>
      <c r="H5" s="228"/>
      <c r="I5" s="228"/>
      <c r="J5" s="228"/>
      <c r="K5" s="228"/>
      <c r="L5" s="228"/>
      <c r="M5" s="228"/>
      <c r="N5" s="228"/>
      <c r="O5" s="228"/>
      <c r="P5" s="228"/>
      <c r="Q5" s="228"/>
      <c r="R5" s="228"/>
      <c r="S5" s="215"/>
      <c r="T5" s="216"/>
      <c r="U5" s="214"/>
      <c r="V5" s="213"/>
      <c r="W5" s="215"/>
      <c r="X5" s="214"/>
      <c r="Y5" s="215"/>
      <c r="Z5" s="214"/>
      <c r="AA5" s="215"/>
      <c r="AB5" s="217"/>
      <c r="AC5" s="214"/>
    </row>
    <row r="6" spans="1:29" ht="30" customHeight="1" thickBot="1" x14ac:dyDescent="0.3">
      <c r="A6" s="228"/>
      <c r="B6" s="305" t="s">
        <v>158</v>
      </c>
      <c r="C6" s="307" t="s">
        <v>174</v>
      </c>
      <c r="D6" s="310" t="s">
        <v>147</v>
      </c>
      <c r="E6" s="396" t="s">
        <v>92</v>
      </c>
      <c r="F6" s="397" t="s">
        <v>40</v>
      </c>
      <c r="G6" s="553" t="s">
        <v>139</v>
      </c>
      <c r="H6" s="554"/>
      <c r="I6" s="554"/>
      <c r="J6" s="554"/>
      <c r="K6" s="554"/>
      <c r="L6" s="553" t="s">
        <v>151</v>
      </c>
      <c r="M6" s="554"/>
      <c r="N6" s="554"/>
      <c r="O6" s="554"/>
      <c r="P6" s="554"/>
      <c r="Q6" s="555"/>
      <c r="R6" s="228"/>
      <c r="V6" s="213"/>
      <c r="W6" s="215"/>
      <c r="X6" s="214"/>
      <c r="Y6" s="215"/>
      <c r="Z6" s="214"/>
      <c r="AA6" s="215"/>
      <c r="AB6" s="217"/>
      <c r="AC6" s="214"/>
    </row>
    <row r="7" spans="1:29" ht="30" customHeight="1" thickBot="1" x14ac:dyDescent="0.3">
      <c r="A7" s="228"/>
      <c r="B7" s="303"/>
      <c r="C7" s="306"/>
      <c r="D7" s="304"/>
      <c r="E7" s="320"/>
      <c r="F7" s="320"/>
      <c r="G7" s="574"/>
      <c r="H7" s="575"/>
      <c r="I7" s="575"/>
      <c r="J7" s="575"/>
      <c r="K7" s="575"/>
      <c r="L7" s="574"/>
      <c r="M7" s="575"/>
      <c r="N7" s="575"/>
      <c r="O7" s="575"/>
      <c r="P7" s="575"/>
      <c r="Q7" s="576"/>
      <c r="R7" s="228"/>
      <c r="V7" s="218"/>
      <c r="W7" s="219"/>
      <c r="X7" s="219"/>
      <c r="Y7" s="219"/>
      <c r="Z7" s="220"/>
      <c r="AA7" s="219"/>
      <c r="AB7" s="221"/>
      <c r="AC7" s="219"/>
    </row>
    <row r="8" spans="1:29" ht="30" customHeight="1" thickBot="1" x14ac:dyDescent="0.3">
      <c r="A8" s="228"/>
      <c r="C8" s="228"/>
      <c r="D8" s="228"/>
      <c r="E8" s="228"/>
      <c r="F8" s="228"/>
      <c r="G8" s="249"/>
      <c r="H8" s="229"/>
      <c r="I8" s="229"/>
      <c r="J8" s="229"/>
      <c r="K8" s="229"/>
      <c r="L8" s="693" t="s">
        <v>123</v>
      </c>
      <c r="M8" s="672" t="s">
        <v>168</v>
      </c>
      <c r="N8" s="672" t="s">
        <v>166</v>
      </c>
      <c r="O8" s="672" t="s">
        <v>167</v>
      </c>
      <c r="P8" s="675" t="s">
        <v>138</v>
      </c>
      <c r="Q8" s="678" t="s">
        <v>165</v>
      </c>
      <c r="R8" s="228"/>
      <c r="V8" s="213"/>
      <c r="W8" s="215"/>
      <c r="X8" s="214"/>
      <c r="Y8" s="215"/>
      <c r="Z8" s="214"/>
      <c r="AA8" s="215"/>
      <c r="AB8" s="217"/>
      <c r="AC8" s="214"/>
    </row>
    <row r="9" spans="1:29" ht="30" customHeight="1" thickBot="1" x14ac:dyDescent="0.3">
      <c r="A9" s="228"/>
      <c r="B9" s="689" t="s">
        <v>161</v>
      </c>
      <c r="C9" s="690"/>
      <c r="D9" s="228"/>
      <c r="E9" s="228"/>
      <c r="F9" s="250"/>
      <c r="G9" s="249"/>
      <c r="H9" s="229"/>
      <c r="I9" s="229"/>
      <c r="J9" s="229"/>
      <c r="K9" s="225"/>
      <c r="L9" s="694"/>
      <c r="M9" s="673"/>
      <c r="N9" s="673"/>
      <c r="O9" s="673"/>
      <c r="P9" s="676"/>
      <c r="Q9" s="679"/>
      <c r="R9" s="228"/>
      <c r="AC9" s="214"/>
    </row>
    <row r="10" spans="1:29" ht="30" customHeight="1" thickBot="1" x14ac:dyDescent="0.3">
      <c r="A10" s="228"/>
      <c r="B10" s="321" t="s">
        <v>313</v>
      </c>
      <c r="C10" s="319" t="s">
        <v>172</v>
      </c>
      <c r="D10" s="228"/>
      <c r="E10" s="228"/>
      <c r="F10" s="250"/>
      <c r="G10" s="228"/>
      <c r="H10" s="228"/>
      <c r="I10" s="228"/>
      <c r="J10" s="228"/>
      <c r="K10" s="228"/>
      <c r="L10" s="694"/>
      <c r="M10" s="674"/>
      <c r="N10" s="674"/>
      <c r="O10" s="674"/>
      <c r="P10" s="677"/>
      <c r="Q10" s="680"/>
      <c r="R10" s="228"/>
      <c r="AC10" s="214"/>
    </row>
    <row r="11" spans="1:29" ht="30" customHeight="1" thickBot="1" x14ac:dyDescent="0.6">
      <c r="A11" s="228"/>
      <c r="B11" s="320"/>
      <c r="C11" s="320"/>
      <c r="E11" s="228"/>
      <c r="F11" s="228"/>
      <c r="G11" s="251" t="s">
        <v>142</v>
      </c>
      <c r="H11" s="229"/>
      <c r="I11" s="229"/>
      <c r="J11" s="252" t="s">
        <v>140</v>
      </c>
      <c r="K11" s="229"/>
      <c r="L11" s="379"/>
      <c r="M11" s="283"/>
      <c r="N11" s="284"/>
      <c r="O11" s="276">
        <f t="shared" ref="O11:O13" si="0">H16</f>
        <v>0</v>
      </c>
      <c r="P11" s="282">
        <f>($M$12-O11)</f>
        <v>504.1</v>
      </c>
      <c r="Q11" s="337" t="e">
        <f>P11/$C$11</f>
        <v>#DIV/0!</v>
      </c>
      <c r="R11" s="229"/>
      <c r="AC11" s="219"/>
    </row>
    <row r="12" spans="1:29" ht="30" customHeight="1" thickBot="1" x14ac:dyDescent="0.45">
      <c r="A12" s="228"/>
      <c r="B12" s="228"/>
      <c r="C12" s="228"/>
      <c r="D12" s="228"/>
      <c r="E12" s="228"/>
      <c r="F12" s="228"/>
      <c r="G12" s="251" t="s">
        <v>141</v>
      </c>
      <c r="H12" s="252"/>
      <c r="I12" s="252" t="s">
        <v>140</v>
      </c>
      <c r="J12" s="252"/>
      <c r="K12" s="229"/>
      <c r="L12" s="380">
        <v>500</v>
      </c>
      <c r="M12" s="308">
        <v>504.1</v>
      </c>
      <c r="N12" s="284"/>
      <c r="O12" s="276">
        <f t="shared" si="0"/>
        <v>0</v>
      </c>
      <c r="P12" s="282">
        <f>($M$12-O12)</f>
        <v>504.1</v>
      </c>
      <c r="Q12" s="337" t="e">
        <f t="shared" ref="Q12:Q13" si="1">P12/$C$11</f>
        <v>#DIV/0!</v>
      </c>
      <c r="R12" s="229"/>
      <c r="AC12" s="221"/>
    </row>
    <row r="13" spans="1:29" ht="30" customHeight="1" thickBot="1" x14ac:dyDescent="0.6">
      <c r="A13" s="228"/>
      <c r="B13" s="691" t="s">
        <v>122</v>
      </c>
      <c r="C13" s="692"/>
      <c r="D13" s="228"/>
      <c r="E13" s="228"/>
      <c r="F13" s="250"/>
      <c r="G13" s="251" t="s">
        <v>143</v>
      </c>
      <c r="H13" s="253" t="s">
        <v>140</v>
      </c>
      <c r="I13" s="254"/>
      <c r="J13" s="254"/>
      <c r="K13" s="290" t="s">
        <v>148</v>
      </c>
      <c r="L13" s="381"/>
      <c r="M13" s="309"/>
      <c r="N13" s="287"/>
      <c r="O13" s="288">
        <f t="shared" si="0"/>
        <v>0</v>
      </c>
      <c r="P13" s="289">
        <f>($M$12-O13)</f>
        <v>504.1</v>
      </c>
      <c r="Q13" s="382" t="e">
        <f t="shared" si="1"/>
        <v>#DIV/0!</v>
      </c>
      <c r="R13" s="229"/>
      <c r="AC13" s="221"/>
    </row>
    <row r="14" spans="1:29" s="229" customFormat="1" ht="30" customHeight="1" thickTop="1" thickBot="1" x14ac:dyDescent="0.6">
      <c r="B14" s="295"/>
      <c r="C14" s="300" t="s">
        <v>159</v>
      </c>
      <c r="F14" s="250"/>
      <c r="G14" s="295"/>
      <c r="H14" s="231" t="s">
        <v>150</v>
      </c>
      <c r="I14" s="231" t="s">
        <v>148</v>
      </c>
      <c r="J14" s="231" t="s">
        <v>149</v>
      </c>
      <c r="K14"/>
      <c r="O14" s="383" t="s">
        <v>314</v>
      </c>
      <c r="P14" s="289">
        <f>AVERAGE(P11:P13)</f>
        <v>504.10000000000008</v>
      </c>
      <c r="Q14" s="398" t="e">
        <f>AVERAGE(Q11:Q13)</f>
        <v>#DIV/0!</v>
      </c>
      <c r="AC14" s="222"/>
    </row>
    <row r="15" spans="1:29" ht="30" customHeight="1" thickBot="1" x14ac:dyDescent="0.3">
      <c r="A15" s="228"/>
      <c r="B15" s="316" t="s">
        <v>171</v>
      </c>
      <c r="C15" s="302">
        <f>C16/2</f>
        <v>8.1935300000000009</v>
      </c>
      <c r="D15" s="228"/>
      <c r="E15" s="228"/>
      <c r="F15" s="228"/>
      <c r="G15" s="367" t="s">
        <v>127</v>
      </c>
      <c r="H15" s="367" t="s">
        <v>128</v>
      </c>
      <c r="I15" s="368" t="s">
        <v>163</v>
      </c>
      <c r="J15" s="369"/>
      <c r="K15" s="229"/>
      <c r="L15" s="312"/>
      <c r="M15" s="228"/>
      <c r="N15" s="228"/>
      <c r="O15" s="291"/>
      <c r="P15" s="289">
        <f>STDEVA(P11:P13)</f>
        <v>6.9618685722138533E-14</v>
      </c>
      <c r="Q15" s="292" t="e">
        <f>_xlfn.STDEV.S(Q11:Q13)</f>
        <v>#DIV/0!</v>
      </c>
      <c r="R15" s="229"/>
      <c r="AC15" s="281"/>
    </row>
    <row r="16" spans="1:29" ht="30" customHeight="1" thickBot="1" x14ac:dyDescent="0.3">
      <c r="A16" s="228"/>
      <c r="B16" s="301" t="s">
        <v>160</v>
      </c>
      <c r="C16" s="302">
        <v>16.387060000000002</v>
      </c>
      <c r="D16" s="228"/>
      <c r="E16" s="228"/>
      <c r="F16" s="228"/>
      <c r="G16" s="370"/>
      <c r="H16" s="371">
        <f>($J$18+$J$15*(G16-$I$18))</f>
        <v>0</v>
      </c>
      <c r="I16" s="372" t="s">
        <v>124</v>
      </c>
      <c r="J16" s="373" t="s">
        <v>125</v>
      </c>
      <c r="K16" s="374" t="s">
        <v>126</v>
      </c>
      <c r="L16" s="681" t="s">
        <v>169</v>
      </c>
      <c r="M16" s="228"/>
      <c r="O16" s="293"/>
      <c r="P16" s="289">
        <f>P15/SQRT(3)</f>
        <v>4.0194366942304638E-14</v>
      </c>
      <c r="Q16" s="384" t="e">
        <f>Q15/SQRT(3)</f>
        <v>#DIV/0!</v>
      </c>
      <c r="R16" s="229"/>
      <c r="AC16" s="223"/>
    </row>
    <row r="17" spans="1:29" ht="30" customHeight="1" thickBot="1" x14ac:dyDescent="0.3">
      <c r="A17" s="228"/>
      <c r="B17" s="686" t="s">
        <v>162</v>
      </c>
      <c r="C17" s="687"/>
      <c r="D17" s="687"/>
      <c r="E17" s="687"/>
      <c r="F17" s="688"/>
      <c r="G17" s="285"/>
      <c r="H17" s="202">
        <f>($J$18+$J$15*(G17-$I$18))</f>
        <v>0</v>
      </c>
      <c r="I17" s="226"/>
      <c r="J17" s="227"/>
      <c r="K17" s="314"/>
      <c r="L17" s="682"/>
      <c r="M17" s="228"/>
      <c r="N17" s="228"/>
      <c r="O17" s="228"/>
      <c r="P17" s="228"/>
      <c r="Q17" s="228"/>
      <c r="R17" s="229"/>
      <c r="AC17" s="224"/>
    </row>
    <row r="18" spans="1:29" ht="30" customHeight="1" thickBot="1" x14ac:dyDescent="0.3">
      <c r="A18" s="228"/>
      <c r="B18" s="389" t="s">
        <v>22</v>
      </c>
      <c r="C18" s="294" t="s">
        <v>155</v>
      </c>
      <c r="D18" s="294" t="s">
        <v>156</v>
      </c>
      <c r="E18" s="294" t="s">
        <v>157</v>
      </c>
      <c r="F18" s="296" t="s">
        <v>173</v>
      </c>
      <c r="G18" s="286"/>
      <c r="H18" s="280">
        <f>($J$18+$J$15*(G18-$I$18))</f>
        <v>0</v>
      </c>
      <c r="I18" s="375"/>
      <c r="J18" s="376"/>
      <c r="K18" s="377"/>
      <c r="L18" s="378">
        <f>ABS(K18-K17)/12^0.5</f>
        <v>0</v>
      </c>
      <c r="M18" s="228"/>
      <c r="N18" s="228"/>
      <c r="O18" s="383"/>
      <c r="P18" s="385" t="e">
        <f>AVERAGE(N11:N13)</f>
        <v>#DIV/0!</v>
      </c>
      <c r="Q18" s="229"/>
      <c r="R18" s="229"/>
      <c r="AC18" s="224"/>
    </row>
    <row r="19" spans="1:29" s="229" customFormat="1" ht="30" customHeight="1" thickBot="1" x14ac:dyDescent="0.3">
      <c r="B19" s="297" t="s">
        <v>315</v>
      </c>
      <c r="C19" s="203"/>
      <c r="D19" s="203"/>
      <c r="E19" s="203"/>
      <c r="F19" s="298" t="e">
        <f>AVERAGE(C19:E19)</f>
        <v>#DIV/0!</v>
      </c>
      <c r="H19" s="712" t="s">
        <v>184</v>
      </c>
      <c r="I19" s="713"/>
      <c r="J19" s="713"/>
      <c r="K19" s="714"/>
      <c r="O19" s="313"/>
      <c r="P19" s="386">
        <f>(C16/10)/SQRT(3)</f>
        <v>0.94610735022265502</v>
      </c>
    </row>
    <row r="20" spans="1:29" s="229" customFormat="1" ht="30" customHeight="1" thickBot="1" x14ac:dyDescent="0.3">
      <c r="B20" s="299" t="s">
        <v>130</v>
      </c>
      <c r="C20" s="390"/>
      <c r="D20" s="390"/>
      <c r="E20" s="390"/>
      <c r="F20" s="391" t="e">
        <f>AVERAGE(C20:E20)</f>
        <v>#DIV/0!</v>
      </c>
      <c r="H20" s="343" t="s">
        <v>17</v>
      </c>
      <c r="I20" s="274" t="s">
        <v>87</v>
      </c>
      <c r="J20" s="274" t="s">
        <v>88</v>
      </c>
      <c r="K20" s="275" t="s">
        <v>185</v>
      </c>
      <c r="L20" s="315"/>
      <c r="M20" s="315"/>
      <c r="O20" s="387"/>
      <c r="P20" s="388">
        <f>(C16/10)/SQRT(3)</f>
        <v>0.94610735022265502</v>
      </c>
    </row>
    <row r="21" spans="1:29" s="229" customFormat="1" ht="30" customHeight="1" thickBot="1" x14ac:dyDescent="0.3">
      <c r="B21" s="394" t="s">
        <v>316</v>
      </c>
      <c r="C21" s="392" t="e">
        <f>F19-F20</f>
        <v>#DIV/0!</v>
      </c>
      <c r="D21" s="706"/>
      <c r="E21" s="707"/>
      <c r="F21" s="708"/>
      <c r="H21" s="65" t="s">
        <v>227</v>
      </c>
      <c r="I21" s="79">
        <v>3.7854100000000002</v>
      </c>
      <c r="J21" s="79">
        <f>(I21/I23)*1000</f>
        <v>3785.4100000000003</v>
      </c>
      <c r="K21" s="80">
        <f>(J21*J24)/J22</f>
        <v>230.99994751956731</v>
      </c>
      <c r="L21" s="315"/>
      <c r="M21" s="315"/>
    </row>
    <row r="22" spans="1:29" s="229" customFormat="1" ht="30" customHeight="1" thickBot="1" x14ac:dyDescent="0.3">
      <c r="B22" s="395" t="s">
        <v>164</v>
      </c>
      <c r="C22" s="393" t="e">
        <f>C16*((F19-F20)/((SQRT(12)*F19)))</f>
        <v>#DIV/0!</v>
      </c>
      <c r="D22" s="709"/>
      <c r="E22" s="710"/>
      <c r="F22" s="711"/>
      <c r="H22" s="66" t="s">
        <v>56</v>
      </c>
      <c r="I22" s="81">
        <v>1.6387059999999998E-2</v>
      </c>
      <c r="J22" s="81">
        <f>(I22/I23)*J23</f>
        <v>16.387059999999998</v>
      </c>
      <c r="K22" s="82">
        <v>1</v>
      </c>
    </row>
    <row r="23" spans="1:29" s="229" customFormat="1" ht="30" customHeight="1" thickBot="1" x14ac:dyDescent="0.3">
      <c r="B23" s="317"/>
      <c r="D23" s="318"/>
      <c r="E23" s="318"/>
      <c r="F23" s="230"/>
      <c r="H23" s="66" t="s">
        <v>187</v>
      </c>
      <c r="I23" s="81">
        <v>1</v>
      </c>
      <c r="J23" s="81">
        <v>1000</v>
      </c>
      <c r="K23" s="82">
        <f>I22</f>
        <v>1.6387059999999998E-2</v>
      </c>
    </row>
    <row r="24" spans="1:29" s="229" customFormat="1" ht="30" customHeight="1" thickBot="1" x14ac:dyDescent="0.3">
      <c r="H24" s="416" t="s">
        <v>186</v>
      </c>
      <c r="I24" s="417">
        <v>1E-3</v>
      </c>
      <c r="J24" s="417">
        <v>1</v>
      </c>
      <c r="K24" s="418">
        <f>J22</f>
        <v>16.387059999999998</v>
      </c>
    </row>
    <row r="25" spans="1:29" s="3" customFormat="1" ht="30" customHeight="1" x14ac:dyDescent="0.25">
      <c r="A25" s="14"/>
      <c r="B25" s="553" t="s">
        <v>27</v>
      </c>
      <c r="C25" s="554"/>
      <c r="D25" s="554"/>
      <c r="E25" s="554"/>
      <c r="F25" s="554"/>
      <c r="G25" s="554"/>
      <c r="H25" s="554"/>
      <c r="I25" s="554"/>
      <c r="J25" s="554"/>
      <c r="K25" s="554"/>
      <c r="L25" s="555"/>
      <c r="M25" s="4"/>
      <c r="N25" s="4"/>
      <c r="O25" s="4"/>
      <c r="Q25" s="14"/>
      <c r="R25" s="14"/>
    </row>
    <row r="26" spans="1:29" s="4" customFormat="1" ht="30" customHeight="1" x14ac:dyDescent="0.25">
      <c r="B26" s="182"/>
      <c r="K26" s="243" t="s">
        <v>28</v>
      </c>
      <c r="L26" s="244" t="s">
        <v>17</v>
      </c>
    </row>
    <row r="27" spans="1:29" s="3" customFormat="1" ht="30" customHeight="1" x14ac:dyDescent="0.25">
      <c r="A27" s="4"/>
      <c r="B27" s="667" t="s">
        <v>179</v>
      </c>
      <c r="C27" s="668"/>
      <c r="D27" s="668"/>
      <c r="E27" s="412"/>
      <c r="F27" s="412"/>
      <c r="G27" s="239"/>
      <c r="H27" s="239"/>
      <c r="I27" s="239"/>
      <c r="J27" s="236"/>
      <c r="K27" s="237" t="e">
        <f>1/(C11)</f>
        <v>#DIV/0!</v>
      </c>
      <c r="L27" s="238" t="s">
        <v>67</v>
      </c>
      <c r="M27" s="4"/>
      <c r="N27" s="14"/>
      <c r="O27" s="14"/>
      <c r="P27" s="14"/>
      <c r="Q27" s="14"/>
      <c r="R27" s="14"/>
    </row>
    <row r="28" spans="1:29" s="4" customFormat="1" ht="5.0999999999999996" customHeight="1" x14ac:dyDescent="0.25">
      <c r="B28" s="185"/>
      <c r="C28" s="132"/>
      <c r="D28" s="132"/>
      <c r="E28" s="132"/>
      <c r="F28" s="132"/>
      <c r="K28" s="27"/>
      <c r="L28" s="186"/>
      <c r="N28" s="23"/>
      <c r="O28" s="23"/>
      <c r="P28" s="23"/>
      <c r="Q28" s="23"/>
    </row>
    <row r="29" spans="1:29" s="3" customFormat="1" ht="30" customHeight="1" x14ac:dyDescent="0.25">
      <c r="A29" s="4"/>
      <c r="B29" s="667" t="s">
        <v>180</v>
      </c>
      <c r="C29" s="668"/>
      <c r="D29" s="668"/>
      <c r="E29" s="412"/>
      <c r="F29" s="412"/>
      <c r="G29" s="239"/>
      <c r="H29" s="239"/>
      <c r="I29" s="239"/>
      <c r="J29" s="236"/>
      <c r="K29" s="237" t="e">
        <f>-1/(C11)</f>
        <v>#DIV/0!</v>
      </c>
      <c r="L29" s="238" t="s">
        <v>67</v>
      </c>
      <c r="M29" s="4"/>
      <c r="N29" s="23"/>
      <c r="O29" s="23"/>
      <c r="P29" s="23"/>
      <c r="Q29" s="23"/>
      <c r="R29" s="14"/>
    </row>
    <row r="30" spans="1:29" s="4" customFormat="1" ht="5.0999999999999996" customHeight="1" x14ac:dyDescent="0.25">
      <c r="B30" s="185"/>
      <c r="C30" s="132"/>
      <c r="D30" s="132"/>
      <c r="E30" s="132"/>
      <c r="F30" s="132"/>
      <c r="K30" s="27"/>
      <c r="L30" s="187"/>
      <c r="N30" s="23"/>
      <c r="O30" s="23"/>
      <c r="P30" s="23"/>
      <c r="Q30" s="23"/>
    </row>
    <row r="31" spans="1:29" s="3" customFormat="1" ht="30" customHeight="1" x14ac:dyDescent="0.25">
      <c r="A31" s="4"/>
      <c r="B31" s="667" t="s">
        <v>180</v>
      </c>
      <c r="C31" s="668"/>
      <c r="D31" s="668"/>
      <c r="E31" s="240"/>
      <c r="F31" s="240"/>
      <c r="G31" s="235"/>
      <c r="H31" s="235"/>
      <c r="I31" s="235"/>
      <c r="J31" s="236"/>
      <c r="K31" s="237" t="e">
        <f>1/(C11)</f>
        <v>#DIV/0!</v>
      </c>
      <c r="L31" s="238" t="s">
        <v>67</v>
      </c>
      <c r="M31" s="22"/>
      <c r="N31" s="23"/>
      <c r="O31" s="23"/>
      <c r="P31" s="23"/>
      <c r="Q31" s="23"/>
      <c r="R31" s="14"/>
    </row>
    <row r="32" spans="1:29" s="4" customFormat="1" ht="5.0999999999999996" customHeight="1" x14ac:dyDescent="0.25">
      <c r="B32" s="185"/>
      <c r="C32" s="132"/>
      <c r="D32" s="132"/>
      <c r="E32" s="132"/>
      <c r="F32" s="132"/>
      <c r="K32" s="28"/>
      <c r="L32" s="187"/>
      <c r="M32" s="22"/>
      <c r="N32" s="22"/>
    </row>
    <row r="33" spans="1:18" s="3" customFormat="1" ht="30" customHeight="1" x14ac:dyDescent="0.25">
      <c r="A33" s="4"/>
      <c r="B33" s="667" t="s">
        <v>180</v>
      </c>
      <c r="C33" s="668"/>
      <c r="D33" s="668"/>
      <c r="E33" s="240"/>
      <c r="F33" s="240"/>
      <c r="G33" s="235"/>
      <c r="H33" s="235"/>
      <c r="I33" s="235"/>
      <c r="J33" s="236"/>
      <c r="K33" s="237" t="e">
        <f>K31</f>
        <v>#DIV/0!</v>
      </c>
      <c r="L33" s="238" t="s">
        <v>67</v>
      </c>
      <c r="M33" s="22"/>
      <c r="N33" s="4"/>
      <c r="O33" s="4"/>
      <c r="P33" s="4"/>
      <c r="Q33" s="4"/>
      <c r="R33" s="14"/>
    </row>
    <row r="34" spans="1:18" s="4" customFormat="1" ht="5.0999999999999996" customHeight="1" x14ac:dyDescent="0.25">
      <c r="B34" s="185"/>
      <c r="C34" s="132"/>
      <c r="D34" s="132"/>
      <c r="E34" s="132"/>
      <c r="F34" s="132"/>
      <c r="K34" s="28"/>
      <c r="L34" s="187"/>
      <c r="M34" s="22"/>
      <c r="N34" s="22"/>
    </row>
    <row r="35" spans="1:18" s="3" customFormat="1" ht="30" customHeight="1" x14ac:dyDescent="0.25">
      <c r="A35" s="4"/>
      <c r="B35" s="667" t="s">
        <v>180</v>
      </c>
      <c r="C35" s="668"/>
      <c r="D35" s="668"/>
      <c r="E35" s="240"/>
      <c r="F35" s="240"/>
      <c r="G35" s="235"/>
      <c r="H35" s="235"/>
      <c r="I35" s="235"/>
      <c r="J35" s="236"/>
      <c r="K35" s="241">
        <v>1</v>
      </c>
      <c r="L35" s="238" t="s">
        <v>67</v>
      </c>
      <c r="M35" s="22"/>
      <c r="N35" s="4"/>
      <c r="O35" s="4"/>
      <c r="P35" s="4"/>
      <c r="Q35" s="4"/>
      <c r="R35" s="14"/>
    </row>
    <row r="36" spans="1:18" s="4" customFormat="1" ht="5.0999999999999996" customHeight="1" x14ac:dyDescent="0.25">
      <c r="B36" s="188"/>
      <c r="C36" s="122"/>
      <c r="D36" s="122"/>
      <c r="E36" s="122"/>
      <c r="F36" s="122"/>
      <c r="K36" s="24"/>
      <c r="L36" s="189"/>
      <c r="M36" s="22"/>
      <c r="N36" s="22"/>
      <c r="O36" s="23"/>
    </row>
    <row r="37" spans="1:18" s="14" customFormat="1" ht="30" customHeight="1" thickBot="1" x14ac:dyDescent="0.3">
      <c r="A37" s="4"/>
      <c r="B37" s="669" t="s">
        <v>180</v>
      </c>
      <c r="C37" s="670"/>
      <c r="D37" s="670"/>
      <c r="E37" s="245"/>
      <c r="F37" s="245"/>
      <c r="G37" s="246"/>
      <c r="H37" s="246"/>
      <c r="I37" s="246"/>
      <c r="J37" s="247"/>
      <c r="K37" s="248">
        <v>1</v>
      </c>
      <c r="L37" s="419" t="s">
        <v>67</v>
      </c>
      <c r="M37" s="22"/>
    </row>
    <row r="38" spans="1:18" s="4" customFormat="1" ht="5.0999999999999996" customHeight="1" thickBot="1" x14ac:dyDescent="0.3">
      <c r="B38" s="54"/>
      <c r="C38" s="54"/>
      <c r="D38" s="54"/>
      <c r="E38" s="54"/>
      <c r="R38" s="54"/>
    </row>
    <row r="39" spans="1:18" s="3" customFormat="1" ht="30" customHeight="1" thickBot="1" x14ac:dyDescent="0.3">
      <c r="A39" s="553" t="s">
        <v>36</v>
      </c>
      <c r="B39" s="554"/>
      <c r="C39" s="554"/>
      <c r="D39" s="554"/>
      <c r="E39" s="554"/>
      <c r="F39" s="554"/>
      <c r="G39" s="554"/>
      <c r="H39" s="554"/>
      <c r="I39" s="554"/>
      <c r="J39" s="554"/>
      <c r="K39" s="554"/>
      <c r="L39" s="554"/>
      <c r="M39" s="554"/>
      <c r="N39" s="554"/>
      <c r="O39" s="554"/>
      <c r="P39" s="554"/>
      <c r="Q39" s="554"/>
      <c r="R39" s="555"/>
    </row>
    <row r="40" spans="1:18" s="3" customFormat="1" ht="30" customHeight="1" thickBot="1" x14ac:dyDescent="0.3">
      <c r="A40" s="14"/>
      <c r="B40" s="696" t="s">
        <v>131</v>
      </c>
      <c r="C40" s="697"/>
      <c r="D40" s="364" t="s">
        <v>132</v>
      </c>
      <c r="E40" s="671" t="s">
        <v>133</v>
      </c>
      <c r="F40" s="671" t="s">
        <v>129</v>
      </c>
      <c r="G40" s="364" t="s">
        <v>40</v>
      </c>
      <c r="H40" s="671" t="s">
        <v>134</v>
      </c>
      <c r="I40" s="671"/>
      <c r="J40" s="671" t="s">
        <v>144</v>
      </c>
      <c r="K40" s="671"/>
      <c r="L40" s="715" t="s">
        <v>145</v>
      </c>
      <c r="M40" s="697"/>
      <c r="N40" s="365" t="s">
        <v>146</v>
      </c>
      <c r="O40" s="364" t="s">
        <v>38</v>
      </c>
      <c r="P40" s="364" t="s">
        <v>178</v>
      </c>
      <c r="Q40" s="366" t="s">
        <v>175</v>
      </c>
    </row>
    <row r="41" spans="1:18" s="23" customFormat="1" ht="5.0999999999999996" customHeight="1" thickBot="1" x14ac:dyDescent="0.3">
      <c r="B41" s="16"/>
      <c r="C41" s="16"/>
      <c r="D41" s="16"/>
      <c r="E41" s="16"/>
      <c r="F41" s="16"/>
      <c r="G41" s="16"/>
      <c r="H41" s="16"/>
      <c r="I41" s="16"/>
      <c r="J41" s="16"/>
      <c r="K41" s="16"/>
      <c r="L41" s="16"/>
      <c r="M41" s="16"/>
      <c r="N41" s="50"/>
      <c r="O41" s="16"/>
      <c r="P41" s="16"/>
      <c r="Q41" s="242"/>
    </row>
    <row r="42" spans="1:18" s="3" customFormat="1" ht="30" customHeight="1" x14ac:dyDescent="0.25">
      <c r="A42" s="695"/>
      <c r="B42" s="698" t="s">
        <v>135</v>
      </c>
      <c r="C42" s="699"/>
      <c r="D42" s="350">
        <f>P14</f>
        <v>504.10000000000008</v>
      </c>
      <c r="E42" s="351"/>
      <c r="F42" s="352"/>
      <c r="G42" s="352"/>
      <c r="H42" s="352"/>
      <c r="I42" s="353"/>
      <c r="J42" s="352"/>
      <c r="K42" s="352"/>
      <c r="L42" s="353"/>
      <c r="M42" s="354"/>
      <c r="N42" s="354"/>
      <c r="O42" s="354"/>
      <c r="P42" s="354"/>
      <c r="Q42" s="355"/>
      <c r="R42" s="14"/>
    </row>
    <row r="43" spans="1:18" s="3" customFormat="1" ht="30" customHeight="1" x14ac:dyDescent="0.25">
      <c r="A43" s="695"/>
      <c r="B43" s="700" t="s">
        <v>136</v>
      </c>
      <c r="C43" s="701"/>
      <c r="D43" s="326">
        <f>M12</f>
        <v>504.1</v>
      </c>
      <c r="E43" s="91">
        <f>E7</f>
        <v>0</v>
      </c>
      <c r="F43" s="135" t="s">
        <v>67</v>
      </c>
      <c r="G43" s="91">
        <f>F7</f>
        <v>0</v>
      </c>
      <c r="H43" s="323" t="e">
        <f>E43/G43</f>
        <v>#DIV/0!</v>
      </c>
      <c r="I43" s="135">
        <f>F42</f>
        <v>0</v>
      </c>
      <c r="J43" s="322">
        <v>0.05</v>
      </c>
      <c r="K43" s="135" t="s">
        <v>67</v>
      </c>
      <c r="L43" s="323" t="e">
        <f>J43*H43</f>
        <v>#DIV/0!</v>
      </c>
      <c r="M43" s="135" t="s">
        <v>67</v>
      </c>
      <c r="N43" s="322" t="e">
        <f>L43^2</f>
        <v>#DIV/0!</v>
      </c>
      <c r="O43" s="91" t="s">
        <v>209</v>
      </c>
      <c r="P43" s="91" t="s">
        <v>76</v>
      </c>
      <c r="Q43" s="92">
        <v>50</v>
      </c>
      <c r="R43" s="14"/>
    </row>
    <row r="44" spans="1:18" s="3" customFormat="1" ht="30" customHeight="1" x14ac:dyDescent="0.25">
      <c r="A44" s="695"/>
      <c r="B44" s="702" t="s">
        <v>137</v>
      </c>
      <c r="C44" s="703"/>
      <c r="D44" s="327" t="e">
        <f>P18</f>
        <v>#DIV/0!</v>
      </c>
      <c r="E44" s="331">
        <f>E7</f>
        <v>0</v>
      </c>
      <c r="F44" s="135" t="s">
        <v>67</v>
      </c>
      <c r="G44" s="332">
        <f>F7</f>
        <v>0</v>
      </c>
      <c r="H44" s="338" t="e">
        <f>SQRT((H43)^2+(L18)^2)</f>
        <v>#DIV/0!</v>
      </c>
      <c r="I44" s="135" t="str">
        <f>F43</f>
        <v>mL</v>
      </c>
      <c r="J44" s="322" t="e">
        <f>K29</f>
        <v>#DIV/0!</v>
      </c>
      <c r="K44" s="135" t="s">
        <v>67</v>
      </c>
      <c r="L44" s="323" t="e">
        <f t="shared" ref="L44" si="2">J44*H44</f>
        <v>#DIV/0!</v>
      </c>
      <c r="M44" s="135" t="s">
        <v>67</v>
      </c>
      <c r="N44" s="138" t="e">
        <f t="shared" ref="N44:N45" si="3">L44^2</f>
        <v>#DIV/0!</v>
      </c>
      <c r="O44" s="91" t="s">
        <v>209</v>
      </c>
      <c r="P44" s="91" t="s">
        <v>77</v>
      </c>
      <c r="Q44" s="92">
        <v>50</v>
      </c>
      <c r="R44" s="14"/>
    </row>
    <row r="45" spans="1:18" s="3" customFormat="1" ht="30" customHeight="1" x14ac:dyDescent="0.25">
      <c r="A45" s="4"/>
      <c r="B45" s="716" t="s">
        <v>317</v>
      </c>
      <c r="C45" s="717"/>
      <c r="D45" s="325"/>
      <c r="E45" s="91">
        <f>C16/10</f>
        <v>1.6387060000000002</v>
      </c>
      <c r="F45" s="135" t="s">
        <v>67</v>
      </c>
      <c r="G45" s="91">
        <f>SQRT(3)</f>
        <v>1.7320508075688772</v>
      </c>
      <c r="H45" s="322">
        <f>E45/G45</f>
        <v>0.94610735022265502</v>
      </c>
      <c r="I45" s="135" t="str">
        <f>F44</f>
        <v>mL</v>
      </c>
      <c r="J45" s="322">
        <f>J43</f>
        <v>0.05</v>
      </c>
      <c r="K45" s="135" t="s">
        <v>67</v>
      </c>
      <c r="L45" s="138">
        <f>J45*H45</f>
        <v>4.7305367511132755E-2</v>
      </c>
      <c r="M45" s="135" t="s">
        <v>67</v>
      </c>
      <c r="N45" s="138">
        <f t="shared" si="3"/>
        <v>2.2377977953633344E-3</v>
      </c>
      <c r="O45" s="91" t="s">
        <v>182</v>
      </c>
      <c r="P45" s="91" t="s">
        <v>77</v>
      </c>
      <c r="Q45" s="142" t="s">
        <v>83</v>
      </c>
      <c r="R45" s="14"/>
    </row>
    <row r="46" spans="1:18" s="4" customFormat="1" ht="5.0999999999999996" customHeight="1" x14ac:dyDescent="0.25">
      <c r="B46" s="356"/>
      <c r="C46" s="311"/>
      <c r="D46" s="311"/>
      <c r="E46" s="51"/>
      <c r="F46" s="211"/>
      <c r="G46" s="51"/>
      <c r="H46" s="51"/>
      <c r="I46" s="51"/>
      <c r="J46" s="212"/>
      <c r="K46" s="51"/>
      <c r="L46" s="51"/>
      <c r="M46" s="51"/>
      <c r="N46" s="51"/>
      <c r="O46" s="51"/>
      <c r="P46" s="51"/>
      <c r="Q46" s="357"/>
    </row>
    <row r="47" spans="1:18" s="3" customFormat="1" ht="30" customHeight="1" x14ac:dyDescent="0.25">
      <c r="A47" s="4"/>
      <c r="B47" s="716" t="s">
        <v>318</v>
      </c>
      <c r="C47" s="717"/>
      <c r="D47" s="325"/>
      <c r="E47" s="91">
        <f>C16/10</f>
        <v>1.6387060000000002</v>
      </c>
      <c r="F47" s="135" t="s">
        <v>67</v>
      </c>
      <c r="G47" s="91">
        <f>SQRT(3)</f>
        <v>1.7320508075688772</v>
      </c>
      <c r="H47" s="322">
        <f>E47/G47</f>
        <v>0.94610735022265502</v>
      </c>
      <c r="I47" s="135" t="str">
        <f>$I$45</f>
        <v>mL</v>
      </c>
      <c r="J47" s="324">
        <f>J43</f>
        <v>0.05</v>
      </c>
      <c r="K47" s="135" t="s">
        <v>67</v>
      </c>
      <c r="L47" s="138">
        <f>H47*J47</f>
        <v>4.7305367511132755E-2</v>
      </c>
      <c r="M47" s="135" t="s">
        <v>67</v>
      </c>
      <c r="N47" s="138">
        <f t="shared" ref="N47:N49" si="4">L47^2</f>
        <v>2.2377977953633344E-3</v>
      </c>
      <c r="O47" s="91" t="s">
        <v>182</v>
      </c>
      <c r="P47" s="91" t="s">
        <v>77</v>
      </c>
      <c r="Q47" s="142" t="s">
        <v>83</v>
      </c>
      <c r="R47" s="14"/>
    </row>
    <row r="48" spans="1:18" s="3" customFormat="1" ht="30" customHeight="1" x14ac:dyDescent="0.25">
      <c r="A48" s="4"/>
      <c r="B48" s="716" t="s">
        <v>181</v>
      </c>
      <c r="C48" s="717"/>
      <c r="D48" s="325"/>
      <c r="E48" s="420" t="e">
        <f>C16*((C21)/(2*F19))</f>
        <v>#DIV/0!</v>
      </c>
      <c r="F48" s="135" t="s">
        <v>67</v>
      </c>
      <c r="G48" s="91">
        <f>SQRT(12)</f>
        <v>3.4641016151377544</v>
      </c>
      <c r="H48" s="322" t="e">
        <f>E48/G48</f>
        <v>#DIV/0!</v>
      </c>
      <c r="I48" s="135" t="str">
        <f>$I$45</f>
        <v>mL</v>
      </c>
      <c r="J48" s="332">
        <v>1</v>
      </c>
      <c r="K48" s="135" t="s">
        <v>67</v>
      </c>
      <c r="L48" s="138" t="e">
        <f>H48*J48</f>
        <v>#DIV/0!</v>
      </c>
      <c r="M48" s="135" t="s">
        <v>67</v>
      </c>
      <c r="N48" s="138" t="e">
        <f>L48^2</f>
        <v>#DIV/0!</v>
      </c>
      <c r="O48" s="91"/>
      <c r="P48" s="91" t="s">
        <v>77</v>
      </c>
      <c r="Q48" s="142" t="s">
        <v>83</v>
      </c>
      <c r="R48" s="14"/>
    </row>
    <row r="49" spans="1:18" s="3" customFormat="1" ht="30" customHeight="1" thickBot="1" x14ac:dyDescent="0.3">
      <c r="A49" s="4"/>
      <c r="B49" s="718" t="s">
        <v>319</v>
      </c>
      <c r="C49" s="719"/>
      <c r="D49" s="358"/>
      <c r="E49" s="145"/>
      <c r="F49" s="359"/>
      <c r="G49" s="145"/>
      <c r="H49" s="360" t="e">
        <f>Q16</f>
        <v>#DIV/0!</v>
      </c>
      <c r="I49" s="359" t="str">
        <f>$I$45</f>
        <v>mL</v>
      </c>
      <c r="J49" s="361">
        <v>1</v>
      </c>
      <c r="K49" s="359" t="s">
        <v>67</v>
      </c>
      <c r="L49" s="362" t="e">
        <f>H49*J49</f>
        <v>#DIV/0!</v>
      </c>
      <c r="M49" s="359" t="s">
        <v>67</v>
      </c>
      <c r="N49" s="362" t="e">
        <f t="shared" si="4"/>
        <v>#DIV/0!</v>
      </c>
      <c r="O49" s="145"/>
      <c r="P49" s="145" t="s">
        <v>77</v>
      </c>
      <c r="Q49" s="363">
        <v>2</v>
      </c>
      <c r="R49" s="14"/>
    </row>
    <row r="50" spans="1:18" s="229" customFormat="1" ht="30" customHeight="1" thickBot="1" x14ac:dyDescent="0.3">
      <c r="K50" s="333"/>
      <c r="L50" s="219"/>
      <c r="M50" s="348"/>
      <c r="N50" s="330" t="e">
        <f>SQRT(SUM(N42:N45,N47,N48,N49))</f>
        <v>#DIV/0!</v>
      </c>
      <c r="O50" s="349" t="s">
        <v>67</v>
      </c>
      <c r="P50" s="221"/>
    </row>
    <row r="51" spans="1:18" s="229" customFormat="1" ht="30" customHeight="1" thickBot="1" x14ac:dyDescent="0.3">
      <c r="B51" s="550" t="s">
        <v>82</v>
      </c>
      <c r="C51" s="551"/>
      <c r="D51" s="551"/>
      <c r="E51" s="551"/>
      <c r="F51" s="551"/>
      <c r="G51" s="552"/>
      <c r="K51" s="334"/>
      <c r="L51" s="219"/>
      <c r="M51" s="328" t="s">
        <v>91</v>
      </c>
      <c r="N51" s="492" t="e">
        <f>N50*P53</f>
        <v>#DIV/0!</v>
      </c>
      <c r="O51" s="329" t="s">
        <v>67</v>
      </c>
      <c r="P51" s="219"/>
    </row>
    <row r="52" spans="1:18" s="229" customFormat="1" ht="30" customHeight="1" x14ac:dyDescent="0.25">
      <c r="B52" s="344" t="s">
        <v>22</v>
      </c>
      <c r="C52" s="335" t="s">
        <v>221</v>
      </c>
      <c r="D52" s="336" t="s">
        <v>320</v>
      </c>
      <c r="E52" s="336" t="s">
        <v>40</v>
      </c>
      <c r="F52" s="336" t="s">
        <v>92</v>
      </c>
      <c r="G52" s="336" t="s">
        <v>93</v>
      </c>
      <c r="L52" s="54"/>
      <c r="N52" s="493" t="e">
        <f>N51/K24</f>
        <v>#DIV/0!</v>
      </c>
      <c r="O52" s="494" t="str">
        <f>B54</f>
        <v>in3</v>
      </c>
      <c r="P52" s="495" t="s">
        <v>40</v>
      </c>
      <c r="Q52" s="495"/>
    </row>
    <row r="53" spans="1:18" s="229" customFormat="1" ht="30" customHeight="1" thickBot="1" x14ac:dyDescent="0.3">
      <c r="A53" s="339"/>
      <c r="B53" s="345" t="s">
        <v>67</v>
      </c>
      <c r="C53" s="176" t="e">
        <f>Q14</f>
        <v>#DIV/0!</v>
      </c>
      <c r="D53" s="176" t="e">
        <f>N50</f>
        <v>#DIV/0!</v>
      </c>
      <c r="E53" s="720" t="e">
        <f>P53</f>
        <v>#DIV/0!</v>
      </c>
      <c r="F53" s="342" t="e">
        <f>N51</f>
        <v>#DIV/0!</v>
      </c>
      <c r="G53" s="704">
        <v>0.95</v>
      </c>
      <c r="L53" s="666" t="s">
        <v>321</v>
      </c>
      <c r="M53" s="666"/>
      <c r="N53" s="491" t="e">
        <f>(N50^4)/((L43^4/Q43)+(L44^4/Q44)+(L49^4/Q49))</f>
        <v>#DIV/0!</v>
      </c>
      <c r="O53" s="496"/>
      <c r="P53" s="413" t="e">
        <f>_xlfn.T.INV.2T(0.05,N53)</f>
        <v>#DIV/0!</v>
      </c>
      <c r="Q53" s="413" t="e">
        <f>TINV(0.05,N53)</f>
        <v>#DIV/0!</v>
      </c>
    </row>
    <row r="54" spans="1:18" s="229" customFormat="1" ht="30" customHeight="1" thickBot="1" x14ac:dyDescent="0.3">
      <c r="B54" s="346" t="s">
        <v>183</v>
      </c>
      <c r="C54" s="177" t="e">
        <f>K24/C53</f>
        <v>#DIV/0!</v>
      </c>
      <c r="D54" s="347" t="e">
        <f>L24/D53</f>
        <v>#DIV/0!</v>
      </c>
      <c r="E54" s="721"/>
      <c r="F54" s="490" t="e">
        <f>N52</f>
        <v>#DIV/0!</v>
      </c>
      <c r="G54" s="705"/>
    </row>
    <row r="55" spans="1:18" s="229" customFormat="1" ht="30" customHeight="1" x14ac:dyDescent="0.25"/>
    <row r="56" spans="1:18" s="229" customFormat="1" ht="5.0999999999999996" customHeight="1" x14ac:dyDescent="0.25"/>
    <row r="57" spans="1:18" s="229" customFormat="1" x14ac:dyDescent="0.25"/>
    <row r="58" spans="1:18" s="229" customFormat="1" x14ac:dyDescent="0.25"/>
    <row r="59" spans="1:18" s="229" customFormat="1" x14ac:dyDescent="0.25"/>
    <row r="60" spans="1:18" s="229" customFormat="1" x14ac:dyDescent="0.25"/>
    <row r="61" spans="1:18" s="229" customFormat="1" x14ac:dyDescent="0.25"/>
  </sheetData>
  <mergeCells count="44">
    <mergeCell ref="G53:G54"/>
    <mergeCell ref="B51:G51"/>
    <mergeCell ref="D21:F22"/>
    <mergeCell ref="H19:K19"/>
    <mergeCell ref="B25:L25"/>
    <mergeCell ref="B31:D31"/>
    <mergeCell ref="B27:D27"/>
    <mergeCell ref="B29:D29"/>
    <mergeCell ref="L40:M40"/>
    <mergeCell ref="B45:C45"/>
    <mergeCell ref="B47:C47"/>
    <mergeCell ref="B48:C48"/>
    <mergeCell ref="B49:C49"/>
    <mergeCell ref="E53:E54"/>
    <mergeCell ref="A42:A44"/>
    <mergeCell ref="B40:C40"/>
    <mergeCell ref="B42:C42"/>
    <mergeCell ref="B43:C43"/>
    <mergeCell ref="B44:C44"/>
    <mergeCell ref="B5:F5"/>
    <mergeCell ref="G6:K7"/>
    <mergeCell ref="L6:Q7"/>
    <mergeCell ref="B17:F17"/>
    <mergeCell ref="B9:C9"/>
    <mergeCell ref="B13:C13"/>
    <mergeCell ref="L8:L10"/>
    <mergeCell ref="M8:M10"/>
    <mergeCell ref="N8:N10"/>
    <mergeCell ref="A1:B1"/>
    <mergeCell ref="D1:R1"/>
    <mergeCell ref="C3:D3"/>
    <mergeCell ref="F3:H3"/>
    <mergeCell ref="L53:M53"/>
    <mergeCell ref="B33:D33"/>
    <mergeCell ref="B35:D35"/>
    <mergeCell ref="B37:D37"/>
    <mergeCell ref="J40:K40"/>
    <mergeCell ref="E40:F40"/>
    <mergeCell ref="H40:I40"/>
    <mergeCell ref="A39:R39"/>
    <mergeCell ref="O8:O10"/>
    <mergeCell ref="P8:P10"/>
    <mergeCell ref="Q8:Q10"/>
    <mergeCell ref="L16:L17"/>
  </mergeCells>
  <pageMargins left="0.7" right="0.7" top="0.75" bottom="0.75" header="0.3" footer="0.3"/>
  <pageSetup scale="35" orientation="portrait" horizontalDpi="200" verticalDpi="200" r:id="rId1"/>
  <colBreaks count="1" manualBreakCount="1">
    <brk id="18" max="74" man="1"/>
  </colBreaks>
  <ignoredErrors>
    <ignoredError sqref="N50" emptyCellReference="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6"/>
  <sheetViews>
    <sheetView showGridLines="0" tabSelected="1" zoomScaleNormal="100" workbookViewId="0">
      <selection activeCell="A10" sqref="A10:C10"/>
    </sheetView>
  </sheetViews>
  <sheetFormatPr baseColWidth="10" defaultRowHeight="15" x14ac:dyDescent="0.25"/>
  <cols>
    <col min="1" max="1" width="5.28515625" customWidth="1"/>
    <col min="2" max="2" width="12.85546875" customWidth="1"/>
    <col min="3" max="3" width="9.28515625" customWidth="1"/>
    <col min="4" max="4" width="8.7109375" customWidth="1"/>
    <col min="5" max="5" width="10.5703125" customWidth="1"/>
    <col min="6" max="6" width="11" customWidth="1"/>
    <col min="7" max="7" width="9" customWidth="1"/>
    <col min="8" max="8" width="8.42578125" customWidth="1"/>
    <col min="9" max="9" width="7.5703125" customWidth="1"/>
    <col min="10" max="10" width="5.42578125" customWidth="1"/>
  </cols>
  <sheetData>
    <row r="1" spans="1:10" x14ac:dyDescent="0.25">
      <c r="A1" s="722"/>
      <c r="B1" s="722"/>
      <c r="C1" s="722"/>
      <c r="D1" s="723" t="s">
        <v>322</v>
      </c>
      <c r="E1" s="724"/>
      <c r="F1" s="724"/>
      <c r="G1" s="724"/>
      <c r="H1" s="724"/>
    </row>
    <row r="2" spans="1:10" x14ac:dyDescent="0.25">
      <c r="A2" s="722"/>
      <c r="B2" s="722"/>
      <c r="C2" s="722"/>
      <c r="D2" s="724"/>
      <c r="E2" s="724"/>
      <c r="F2" s="724"/>
      <c r="G2" s="724"/>
      <c r="H2" s="724"/>
    </row>
    <row r="3" spans="1:10" x14ac:dyDescent="0.25">
      <c r="A3" s="722"/>
      <c r="B3" s="722"/>
      <c r="C3" s="722"/>
      <c r="D3" s="724"/>
      <c r="E3" s="724"/>
      <c r="F3" s="724"/>
      <c r="G3" s="724"/>
      <c r="H3" s="724"/>
    </row>
    <row r="4" spans="1:10" ht="6" customHeight="1" thickBot="1" x14ac:dyDescent="0.3"/>
    <row r="5" spans="1:10" ht="5.25" customHeight="1" thickTop="1" thickBot="1" x14ac:dyDescent="0.3">
      <c r="A5" s="433"/>
      <c r="B5" s="433"/>
      <c r="C5" s="433"/>
      <c r="D5" s="433"/>
      <c r="E5" s="433"/>
      <c r="F5" s="433"/>
      <c r="G5" s="433"/>
      <c r="H5" s="433"/>
      <c r="I5" s="433"/>
      <c r="J5" s="433"/>
    </row>
    <row r="6" spans="1:10" ht="9.75" customHeight="1" thickTop="1" x14ac:dyDescent="0.25">
      <c r="A6" s="795"/>
      <c r="B6" s="795"/>
      <c r="C6" s="795"/>
      <c r="D6" s="434"/>
      <c r="E6" s="434"/>
      <c r="F6" s="434"/>
    </row>
    <row r="7" spans="1:10" ht="4.5" customHeight="1" thickBot="1" x14ac:dyDescent="0.3">
      <c r="A7" s="808"/>
      <c r="B7" s="808"/>
      <c r="C7" s="808"/>
      <c r="D7" s="808"/>
      <c r="E7" s="808"/>
      <c r="F7" s="808"/>
      <c r="G7" s="808"/>
      <c r="H7" s="808"/>
      <c r="I7" s="808"/>
      <c r="J7" s="808"/>
    </row>
    <row r="8" spans="1:10" ht="27.75" customHeight="1" thickTop="1" x14ac:dyDescent="0.25">
      <c r="A8" s="809" t="s">
        <v>231</v>
      </c>
      <c r="B8" s="809"/>
      <c r="C8" s="809"/>
      <c r="D8" s="809"/>
      <c r="E8" s="809"/>
      <c r="F8" s="434"/>
    </row>
    <row r="9" spans="1:10" ht="13.5" customHeight="1" x14ac:dyDescent="0.25">
      <c r="A9" s="435"/>
      <c r="B9" s="435"/>
      <c r="C9" s="435"/>
      <c r="D9" s="435"/>
      <c r="E9" s="435"/>
      <c r="F9" s="434"/>
    </row>
    <row r="10" spans="1:10" ht="19.5" customHeight="1" x14ac:dyDescent="0.25">
      <c r="A10" s="791" t="s">
        <v>232</v>
      </c>
      <c r="B10" s="791"/>
      <c r="C10" s="791"/>
      <c r="D10" s="810"/>
      <c r="E10" s="810"/>
      <c r="F10" s="810"/>
      <c r="G10" s="810"/>
    </row>
    <row r="11" spans="1:10" ht="12" customHeight="1" x14ac:dyDescent="0.25">
      <c r="A11" s="436"/>
      <c r="B11" s="436"/>
      <c r="C11" s="436"/>
      <c r="D11" s="437"/>
      <c r="E11" s="437"/>
      <c r="F11" s="437"/>
      <c r="G11" s="437"/>
    </row>
    <row r="12" spans="1:10" ht="19.5" customHeight="1" x14ac:dyDescent="0.25">
      <c r="A12" s="791" t="s">
        <v>233</v>
      </c>
      <c r="B12" s="791"/>
      <c r="C12" s="791"/>
      <c r="D12" s="807">
        <f>'CALIBRACIÓN DEL CUERPO RVC'!F17</f>
        <v>0</v>
      </c>
      <c r="E12" s="807"/>
      <c r="F12" s="807"/>
      <c r="G12" s="807"/>
    </row>
    <row r="13" spans="1:10" ht="10.5" customHeight="1" x14ac:dyDescent="0.25">
      <c r="A13" s="436"/>
      <c r="B13" s="436"/>
      <c r="C13" s="436"/>
      <c r="D13" s="438"/>
      <c r="E13" s="438"/>
      <c r="F13" s="438"/>
      <c r="G13" s="438"/>
    </row>
    <row r="14" spans="1:10" ht="19.5" customHeight="1" x14ac:dyDescent="0.25">
      <c r="A14" s="791" t="s">
        <v>7</v>
      </c>
      <c r="B14" s="791"/>
      <c r="C14" s="791"/>
      <c r="D14" s="807">
        <f>'CALIBRACIÓN DEL CUERPO RVC'!F20</f>
        <v>0</v>
      </c>
      <c r="E14" s="807"/>
      <c r="F14" s="807"/>
      <c r="G14" s="807"/>
    </row>
    <row r="15" spans="1:10" ht="10.5" customHeight="1" x14ac:dyDescent="0.25">
      <c r="A15" s="436"/>
      <c r="B15" s="436"/>
      <c r="C15" s="436"/>
      <c r="D15" s="438"/>
      <c r="E15" s="438"/>
      <c r="F15" s="438"/>
      <c r="G15" s="438"/>
    </row>
    <row r="16" spans="1:10" ht="19.5" customHeight="1" x14ac:dyDescent="0.25">
      <c r="A16" s="806" t="s">
        <v>234</v>
      </c>
      <c r="B16" s="806"/>
      <c r="D16" s="802">
        <f>'CALIBRACIÓN DEL CUERPO RVC'!F3</f>
        <v>0</v>
      </c>
      <c r="E16" s="802"/>
      <c r="F16" s="802"/>
      <c r="G16" s="802"/>
      <c r="H16" s="802"/>
      <c r="I16" s="802"/>
      <c r="J16" s="802"/>
    </row>
    <row r="17" spans="1:10" ht="13.5" customHeight="1" x14ac:dyDescent="0.25">
      <c r="A17" s="439"/>
      <c r="B17" s="439"/>
      <c r="D17" s="440"/>
      <c r="E17" s="440"/>
      <c r="F17" s="440"/>
      <c r="G17" s="440"/>
      <c r="H17" s="440"/>
      <c r="I17" s="440"/>
      <c r="J17" s="440"/>
    </row>
    <row r="18" spans="1:10" ht="19.5" customHeight="1" x14ac:dyDescent="0.25">
      <c r="A18" s="806" t="s">
        <v>235</v>
      </c>
      <c r="B18" s="806"/>
      <c r="D18" s="806">
        <f>'CALIBRACIÓN DEL CUERPO RVC'!C3</f>
        <v>0</v>
      </c>
      <c r="E18" s="806"/>
      <c r="F18" s="438"/>
      <c r="G18" s="438"/>
    </row>
    <row r="19" spans="1:10" ht="12" customHeight="1" x14ac:dyDescent="0.25">
      <c r="A19" s="439"/>
      <c r="B19" s="439"/>
      <c r="D19" s="439"/>
      <c r="E19" s="439"/>
      <c r="F19" s="438"/>
      <c r="G19" s="438"/>
    </row>
    <row r="20" spans="1:10" ht="19.5" customHeight="1" x14ac:dyDescent="0.25">
      <c r="A20" s="791" t="s">
        <v>236</v>
      </c>
      <c r="B20" s="791"/>
      <c r="C20" s="791"/>
      <c r="D20" s="727">
        <f>'CALIBRACIÓN DEL CUERPO RVC'!M3</f>
        <v>0</v>
      </c>
      <c r="E20" s="727"/>
      <c r="F20" s="438"/>
      <c r="G20" s="438"/>
    </row>
    <row r="21" spans="1:10" ht="12.75" customHeight="1" x14ac:dyDescent="0.25">
      <c r="A21" s="436"/>
      <c r="B21" s="436"/>
      <c r="C21" s="436"/>
      <c r="D21" s="439"/>
      <c r="E21" s="439"/>
      <c r="F21" s="438"/>
      <c r="G21" s="438"/>
    </row>
    <row r="22" spans="1:10" ht="19.5" customHeight="1" x14ac:dyDescent="0.25">
      <c r="A22" s="796" t="s">
        <v>237</v>
      </c>
      <c r="B22" s="796"/>
      <c r="C22" s="796"/>
      <c r="D22" s="807">
        <v>5</v>
      </c>
      <c r="E22" s="807"/>
      <c r="F22" s="807"/>
      <c r="G22" s="807"/>
    </row>
    <row r="23" spans="1:10" ht="9.75" customHeight="1" x14ac:dyDescent="0.25">
      <c r="A23" s="441"/>
      <c r="B23" s="441"/>
      <c r="C23" s="441"/>
      <c r="D23" s="438"/>
      <c r="E23" s="438"/>
      <c r="F23" s="438"/>
      <c r="G23" s="438"/>
    </row>
    <row r="24" spans="1:10" ht="19.5" customHeight="1" x14ac:dyDescent="0.25">
      <c r="A24" s="802" t="s">
        <v>238</v>
      </c>
      <c r="B24" s="802"/>
      <c r="C24" s="802"/>
      <c r="D24" s="803">
        <f>'CALIBRACIÓN DEL CUERPO RVC'!J3</f>
        <v>0</v>
      </c>
      <c r="E24" s="803"/>
      <c r="F24" s="804" t="s">
        <v>224</v>
      </c>
      <c r="G24" s="804"/>
      <c r="H24" s="805">
        <f>'CALIBRACIÓN DEL CUERPO RVC'!P3</f>
        <v>0</v>
      </c>
      <c r="I24" s="805"/>
      <c r="J24" s="805"/>
    </row>
    <row r="25" spans="1:10" ht="15.75" customHeight="1" x14ac:dyDescent="0.25">
      <c r="A25" s="442"/>
      <c r="B25" s="442"/>
      <c r="C25" s="442"/>
      <c r="D25" s="442"/>
      <c r="E25" s="442"/>
      <c r="F25" s="442"/>
      <c r="G25" s="442"/>
      <c r="H25" s="442"/>
      <c r="I25" s="442"/>
      <c r="J25" s="442"/>
    </row>
    <row r="26" spans="1:10" ht="12" customHeight="1" x14ac:dyDescent="0.25">
      <c r="A26" s="725" t="s">
        <v>239</v>
      </c>
      <c r="B26" s="725"/>
      <c r="C26" s="725"/>
      <c r="D26" s="725"/>
      <c r="E26" s="725"/>
      <c r="F26" s="725"/>
      <c r="G26" s="725"/>
      <c r="H26" s="725"/>
      <c r="I26" s="725"/>
      <c r="J26" s="725"/>
    </row>
    <row r="27" spans="1:10" ht="16.5" customHeight="1" x14ac:dyDescent="0.25">
      <c r="A27" s="725"/>
      <c r="B27" s="725"/>
      <c r="C27" s="725"/>
      <c r="D27" s="725"/>
      <c r="E27" s="725"/>
      <c r="F27" s="725"/>
      <c r="G27" s="725"/>
      <c r="H27" s="725"/>
      <c r="I27" s="725"/>
      <c r="J27" s="725"/>
    </row>
    <row r="28" spans="1:10" ht="18.75" customHeight="1" x14ac:dyDescent="0.25">
      <c r="A28" s="731" t="s">
        <v>240</v>
      </c>
      <c r="B28" s="731"/>
      <c r="C28" s="731"/>
      <c r="D28" s="731"/>
      <c r="E28" s="731"/>
      <c r="F28" s="731"/>
      <c r="G28" s="731"/>
      <c r="H28" s="731"/>
      <c r="I28" s="731"/>
      <c r="J28" s="731"/>
    </row>
    <row r="29" spans="1:10" ht="15" customHeight="1" x14ac:dyDescent="0.25">
      <c r="A29" s="443"/>
      <c r="B29" s="443"/>
      <c r="C29" s="443"/>
      <c r="D29" s="443"/>
      <c r="E29" s="443"/>
      <c r="F29" s="443"/>
      <c r="G29" s="443"/>
      <c r="H29" s="443"/>
      <c r="I29" s="443"/>
    </row>
    <row r="30" spans="1:10" ht="42.75" customHeight="1" x14ac:dyDescent="0.25">
      <c r="A30" s="725" t="s">
        <v>241</v>
      </c>
      <c r="B30" s="725"/>
      <c r="C30" s="725"/>
      <c r="D30" s="725"/>
      <c r="E30" s="725"/>
      <c r="F30" s="725"/>
      <c r="G30" s="725"/>
      <c r="H30" s="725"/>
      <c r="I30" s="725"/>
      <c r="J30" s="725"/>
    </row>
    <row r="31" spans="1:10" ht="42.75" customHeight="1" x14ac:dyDescent="0.25">
      <c r="A31" s="444"/>
      <c r="B31" s="444"/>
      <c r="C31" s="444"/>
      <c r="D31" s="444"/>
      <c r="E31" s="444"/>
      <c r="F31" s="444"/>
      <c r="G31" s="444"/>
      <c r="H31" s="444"/>
      <c r="I31" s="444"/>
      <c r="J31" s="444"/>
    </row>
    <row r="32" spans="1:10" x14ac:dyDescent="0.25">
      <c r="A32" s="800" t="s">
        <v>242</v>
      </c>
      <c r="B32" s="800"/>
      <c r="C32" s="800"/>
      <c r="D32" s="800"/>
    </row>
    <row r="35" spans="1:10" x14ac:dyDescent="0.25">
      <c r="A35" s="445"/>
      <c r="B35" s="801" t="s">
        <v>243</v>
      </c>
      <c r="C35" s="801"/>
      <c r="D35" s="801"/>
      <c r="E35" s="446"/>
      <c r="G35" s="801" t="s">
        <v>243</v>
      </c>
      <c r="H35" s="801"/>
      <c r="I35" s="801"/>
    </row>
    <row r="36" spans="1:10" ht="14.25" customHeight="1" x14ac:dyDescent="0.25">
      <c r="B36" s="722" t="s">
        <v>244</v>
      </c>
      <c r="C36" s="722"/>
      <c r="D36" s="722"/>
      <c r="E36" s="447"/>
      <c r="F36" s="446"/>
      <c r="G36" s="722" t="s">
        <v>245</v>
      </c>
      <c r="H36" s="722"/>
      <c r="I36" s="722"/>
    </row>
    <row r="37" spans="1:10" ht="16.5" customHeight="1" x14ac:dyDescent="0.25">
      <c r="B37" s="797" t="s">
        <v>246</v>
      </c>
      <c r="C37" s="797"/>
      <c r="D37" s="797"/>
      <c r="G37" s="797" t="s">
        <v>247</v>
      </c>
      <c r="H37" s="797"/>
      <c r="I37" s="797"/>
    </row>
    <row r="38" spans="1:10" x14ac:dyDescent="0.25">
      <c r="B38" s="798"/>
      <c r="C38" s="798"/>
      <c r="D38" s="798"/>
      <c r="G38" s="798"/>
      <c r="H38" s="798"/>
      <c r="I38" s="798"/>
    </row>
    <row r="40" spans="1:10" ht="15.75" thickBot="1" x14ac:dyDescent="0.3">
      <c r="B40" s="799" t="s">
        <v>248</v>
      </c>
      <c r="C40" s="799"/>
      <c r="D40" s="799"/>
      <c r="E40" s="448"/>
    </row>
    <row r="41" spans="1:10" ht="6" customHeight="1" thickTop="1" thickBot="1" x14ac:dyDescent="0.3">
      <c r="A41" s="768"/>
      <c r="B41" s="768"/>
      <c r="C41" s="768"/>
      <c r="D41" s="768"/>
      <c r="E41" s="768"/>
      <c r="F41" s="768"/>
      <c r="G41" s="768"/>
      <c r="H41" s="768"/>
      <c r="I41" s="768"/>
      <c r="J41" s="768"/>
    </row>
    <row r="42" spans="1:10" ht="15.75" customHeight="1" thickTop="1" x14ac:dyDescent="0.25">
      <c r="A42" s="443"/>
      <c r="B42" s="443"/>
      <c r="C42" s="443"/>
      <c r="D42" s="443"/>
      <c r="E42" s="443"/>
      <c r="F42" s="443"/>
      <c r="G42" s="443"/>
      <c r="H42" s="443"/>
      <c r="I42" s="443"/>
    </row>
    <row r="43" spans="1:10" ht="15.75" customHeight="1" x14ac:dyDescent="0.25">
      <c r="A43" s="443"/>
      <c r="B43" s="443"/>
      <c r="C43" s="443"/>
      <c r="D43" s="443"/>
      <c r="E43" s="443"/>
      <c r="F43" s="443"/>
      <c r="G43" s="443"/>
      <c r="H43" s="443"/>
      <c r="I43" s="443"/>
    </row>
    <row r="44" spans="1:10" ht="15.75" customHeight="1" x14ac:dyDescent="0.25">
      <c r="A44" s="443"/>
      <c r="B44" s="443"/>
      <c r="C44" s="443"/>
      <c r="D44" s="443"/>
      <c r="E44" s="443"/>
      <c r="F44" s="443"/>
      <c r="G44" s="443"/>
      <c r="H44" s="443"/>
      <c r="I44" s="443"/>
    </row>
    <row r="45" spans="1:10" ht="9.75" customHeight="1" x14ac:dyDescent="0.25">
      <c r="A45" s="443"/>
      <c r="B45" s="443"/>
      <c r="C45" s="443"/>
      <c r="D45" s="443"/>
      <c r="E45" s="443"/>
      <c r="F45" s="443"/>
      <c r="G45" s="443"/>
      <c r="H45" s="443"/>
      <c r="I45" s="443"/>
    </row>
    <row r="46" spans="1:10" ht="10.5" customHeight="1" thickBot="1" x14ac:dyDescent="0.3">
      <c r="A46" s="443"/>
      <c r="B46" s="443"/>
      <c r="C46" s="443"/>
      <c r="D46" s="443"/>
      <c r="E46" s="443"/>
      <c r="F46" s="443"/>
      <c r="G46" s="443"/>
      <c r="H46" s="443"/>
      <c r="I46" s="443"/>
    </row>
    <row r="47" spans="1:10" ht="5.25" customHeight="1" thickTop="1" thickBot="1" x14ac:dyDescent="0.3">
      <c r="A47" s="768"/>
      <c r="B47" s="768"/>
      <c r="C47" s="768"/>
      <c r="D47" s="768"/>
      <c r="E47" s="768"/>
      <c r="F47" s="768"/>
      <c r="G47" s="768"/>
      <c r="H47" s="768"/>
      <c r="I47" s="768"/>
      <c r="J47" s="768"/>
    </row>
    <row r="48" spans="1:10" ht="15.75" customHeight="1" thickTop="1" x14ac:dyDescent="0.25">
      <c r="A48" s="443"/>
      <c r="B48" s="443"/>
      <c r="C48" s="443"/>
      <c r="D48" s="443"/>
      <c r="E48" s="443"/>
      <c r="F48" s="443"/>
      <c r="G48" s="443"/>
      <c r="H48" s="443"/>
      <c r="I48" s="443"/>
    </row>
    <row r="49" spans="1:10" ht="5.25" customHeight="1" x14ac:dyDescent="0.25"/>
    <row r="50" spans="1:10" ht="15.75" customHeight="1" x14ac:dyDescent="0.25">
      <c r="A50" s="443"/>
      <c r="B50" s="443"/>
      <c r="C50" s="443"/>
      <c r="D50" s="443"/>
      <c r="E50" s="443"/>
      <c r="F50" s="443"/>
      <c r="G50" s="443"/>
      <c r="H50" s="443"/>
      <c r="I50" s="443"/>
    </row>
    <row r="51" spans="1:10" ht="15.75" customHeight="1" x14ac:dyDescent="0.25">
      <c r="A51" s="443" t="s">
        <v>249</v>
      </c>
      <c r="B51" s="794" t="s">
        <v>250</v>
      </c>
      <c r="C51" s="794"/>
      <c r="D51" s="794"/>
      <c r="E51" s="794"/>
      <c r="F51" s="443"/>
      <c r="G51" s="443"/>
      <c r="H51" s="443"/>
      <c r="I51" s="443"/>
    </row>
    <row r="52" spans="1:10" ht="15.75" customHeight="1" x14ac:dyDescent="0.25">
      <c r="A52" s="443"/>
      <c r="B52" s="443"/>
      <c r="C52" s="443"/>
      <c r="D52" s="443"/>
      <c r="E52" s="443"/>
      <c r="F52" s="443"/>
      <c r="G52" s="443"/>
      <c r="H52" s="443"/>
      <c r="I52" s="443"/>
    </row>
    <row r="53" spans="1:10" ht="15.75" customHeight="1" x14ac:dyDescent="0.25">
      <c r="A53" s="728" t="s">
        <v>251</v>
      </c>
      <c r="B53" s="728"/>
      <c r="C53" s="728"/>
      <c r="D53" s="728"/>
      <c r="E53" s="728"/>
      <c r="F53" s="728"/>
      <c r="G53" s="728"/>
      <c r="H53" s="728"/>
      <c r="I53" s="728"/>
    </row>
    <row r="54" spans="1:10" ht="10.5" customHeight="1" x14ac:dyDescent="0.25">
      <c r="A54" s="449"/>
      <c r="B54" s="449"/>
      <c r="C54" s="449"/>
      <c r="D54" s="449"/>
      <c r="E54" s="449"/>
      <c r="F54" s="449"/>
      <c r="G54" s="449"/>
      <c r="H54" s="449"/>
      <c r="I54" s="449"/>
    </row>
    <row r="55" spans="1:10" ht="21" customHeight="1" x14ac:dyDescent="0.25">
      <c r="A55" s="795" t="s">
        <v>252</v>
      </c>
      <c r="B55" s="795"/>
      <c r="C55" s="795"/>
      <c r="D55" s="795"/>
      <c r="E55" s="795"/>
      <c r="F55" s="795"/>
      <c r="G55" s="795"/>
      <c r="H55" s="795"/>
      <c r="I55" s="795"/>
      <c r="J55" s="795"/>
    </row>
    <row r="56" spans="1:10" ht="21" customHeight="1" x14ac:dyDescent="0.25">
      <c r="A56" s="450"/>
      <c r="B56" s="450"/>
      <c r="C56" s="450"/>
      <c r="D56" s="450"/>
      <c r="E56" s="450"/>
      <c r="F56" s="450"/>
      <c r="G56" s="450"/>
      <c r="H56" s="450"/>
      <c r="I56" s="450"/>
      <c r="J56" s="450"/>
    </row>
    <row r="57" spans="1:10" ht="17.25" customHeight="1" x14ac:dyDescent="0.25">
      <c r="A57" s="791" t="s">
        <v>0</v>
      </c>
      <c r="B57" s="791"/>
      <c r="E57">
        <f>'CALIBRACIÓN DEL CUERPO RVC'!F17</f>
        <v>0</v>
      </c>
    </row>
    <row r="58" spans="1:10" ht="17.25" customHeight="1" x14ac:dyDescent="0.25">
      <c r="A58" s="796" t="s">
        <v>5</v>
      </c>
      <c r="B58" s="796"/>
      <c r="C58" s="796"/>
      <c r="D58" s="796"/>
      <c r="E58" s="787">
        <f>'CALIBRACIÓN DEL CUERPO RVC'!F18</f>
        <v>0</v>
      </c>
      <c r="F58" s="787"/>
      <c r="G58" s="787"/>
    </row>
    <row r="59" spans="1:10" ht="17.25" customHeight="1" x14ac:dyDescent="0.25">
      <c r="A59" s="451" t="s">
        <v>253</v>
      </c>
      <c r="B59" s="451"/>
      <c r="C59" s="451"/>
      <c r="E59" s="789">
        <f>'CALIBRACIÓN DEL CUERPO RVC'!F20</f>
        <v>0</v>
      </c>
      <c r="F59" s="789"/>
      <c r="G59" s="452"/>
    </row>
    <row r="60" spans="1:10" ht="17.25" customHeight="1" x14ac:dyDescent="0.25">
      <c r="A60" s="791" t="s">
        <v>254</v>
      </c>
      <c r="B60" s="791"/>
      <c r="C60" s="791"/>
      <c r="E60" s="453">
        <f>'CALIBRACIÓN DEL CUERPO RVC'!F27</f>
        <v>0</v>
      </c>
      <c r="F60" s="454"/>
      <c r="G60" s="452"/>
      <c r="J60" s="455"/>
    </row>
    <row r="61" spans="1:10" ht="17.25" customHeight="1" x14ac:dyDescent="0.25">
      <c r="A61" s="791" t="s">
        <v>255</v>
      </c>
      <c r="B61" s="791"/>
      <c r="C61" s="791"/>
      <c r="E61" s="787">
        <f>'CALIBRACIÓN DEL CUERPO RVC'!F28</f>
        <v>0</v>
      </c>
      <c r="F61" s="787"/>
      <c r="G61" s="787"/>
    </row>
    <row r="62" spans="1:10" ht="17.25" customHeight="1" x14ac:dyDescent="0.3">
      <c r="A62" s="793" t="s">
        <v>256</v>
      </c>
      <c r="B62" s="793"/>
      <c r="C62" s="793"/>
      <c r="D62" s="456"/>
      <c r="E62" s="787" t="str">
        <f>'[1]DATOS DE LOS PATRONES'!F29</f>
        <v>ACERO INOXIDABLE</v>
      </c>
      <c r="F62" s="787"/>
      <c r="G62" s="787"/>
    </row>
    <row r="63" spans="1:10" ht="17.25" customHeight="1" x14ac:dyDescent="0.25">
      <c r="A63" s="791" t="s">
        <v>11</v>
      </c>
      <c r="B63" s="791"/>
      <c r="C63" s="791"/>
      <c r="D63" s="451"/>
      <c r="E63" s="457" t="str">
        <f>'[1]DATOS DE LOS PATRONES'!F33</f>
        <v>Vidrio</v>
      </c>
      <c r="F63" s="458"/>
      <c r="G63" s="458"/>
    </row>
    <row r="64" spans="1:10" ht="17.25" customHeight="1" x14ac:dyDescent="0.25">
      <c r="A64" s="791" t="s">
        <v>12</v>
      </c>
      <c r="B64" s="791"/>
      <c r="C64" s="791"/>
      <c r="D64" s="451"/>
      <c r="E64" s="787" t="str">
        <f>'[1]DATOS DE LOS PATRONES'!F34</f>
        <v>Estable - Nivelado</v>
      </c>
      <c r="F64" s="787"/>
      <c r="G64" s="787"/>
    </row>
    <row r="65" spans="1:10" ht="17.25" customHeight="1" x14ac:dyDescent="0.25">
      <c r="A65" s="451" t="s">
        <v>13</v>
      </c>
      <c r="B65" s="451"/>
      <c r="C65" s="451"/>
      <c r="D65" s="451"/>
      <c r="E65" s="787">
        <f>'CALIBRACIÓN DEL CUERPO RVC'!F23</f>
        <v>0</v>
      </c>
      <c r="F65" s="787"/>
      <c r="G65" s="787"/>
    </row>
    <row r="66" spans="1:10" ht="17.25" customHeight="1" x14ac:dyDescent="0.25">
      <c r="A66" s="791" t="s">
        <v>14</v>
      </c>
      <c r="B66" s="791"/>
      <c r="C66" s="791"/>
      <c r="E66" s="792">
        <f>'CALIBRACIÓN DEL CUERPO RVC'!F24</f>
        <v>0</v>
      </c>
      <c r="F66" s="792"/>
      <c r="G66" s="792"/>
    </row>
    <row r="67" spans="1:10" ht="17.25" customHeight="1" x14ac:dyDescent="0.25">
      <c r="D67" s="451"/>
      <c r="E67" s="459"/>
      <c r="F67" s="452"/>
      <c r="G67" s="452"/>
    </row>
    <row r="68" spans="1:10" ht="17.25" customHeight="1" x14ac:dyDescent="0.25">
      <c r="A68" s="441"/>
      <c r="B68" s="441"/>
      <c r="C68" s="441"/>
      <c r="D68" s="440"/>
      <c r="E68" s="440"/>
      <c r="F68" s="440"/>
      <c r="G68" s="440"/>
      <c r="H68" s="225"/>
      <c r="I68" s="225"/>
    </row>
    <row r="69" spans="1:10" ht="11.25" customHeight="1" x14ac:dyDescent="0.25">
      <c r="A69" s="778" t="s">
        <v>257</v>
      </c>
      <c r="B69" s="778"/>
      <c r="C69" s="778"/>
      <c r="D69" s="778"/>
      <c r="E69" s="778"/>
      <c r="F69" s="778"/>
      <c r="G69" s="778"/>
      <c r="H69" s="778"/>
      <c r="I69" s="778"/>
      <c r="J69" s="778"/>
    </row>
    <row r="70" spans="1:10" ht="19.5" customHeight="1" x14ac:dyDescent="0.25">
      <c r="A70" s="443"/>
      <c r="B70" s="443"/>
      <c r="C70" s="443"/>
      <c r="D70" s="443"/>
      <c r="E70" s="443"/>
      <c r="F70" s="443"/>
      <c r="G70" s="443"/>
      <c r="H70" s="443"/>
      <c r="I70" s="443"/>
    </row>
    <row r="71" spans="1:10" ht="60" customHeight="1" x14ac:dyDescent="0.25">
      <c r="A71" s="725" t="s">
        <v>258</v>
      </c>
      <c r="B71" s="725"/>
      <c r="C71" s="725"/>
      <c r="D71" s="725"/>
      <c r="E71" s="725"/>
      <c r="F71" s="725"/>
      <c r="G71" s="725"/>
      <c r="H71" s="725"/>
      <c r="I71" s="725"/>
      <c r="J71" s="725"/>
    </row>
    <row r="72" spans="1:10" ht="20.25" customHeight="1" x14ac:dyDescent="0.25">
      <c r="A72" s="443"/>
      <c r="B72" s="443"/>
      <c r="C72" s="443"/>
      <c r="D72" s="443"/>
      <c r="E72" s="443"/>
      <c r="F72" s="443"/>
      <c r="G72" s="443"/>
      <c r="H72" s="443"/>
      <c r="I72" s="443"/>
      <c r="J72" s="444"/>
    </row>
    <row r="73" spans="1:10" ht="20.25" customHeight="1" x14ac:dyDescent="0.25">
      <c r="A73" s="443"/>
      <c r="B73" s="443"/>
      <c r="C73" s="443"/>
      <c r="D73" s="443"/>
      <c r="E73" s="443"/>
      <c r="F73" s="443"/>
      <c r="G73" s="443"/>
      <c r="H73" s="443"/>
      <c r="I73" s="443"/>
      <c r="J73" s="444"/>
    </row>
    <row r="74" spans="1:10" ht="20.25" customHeight="1" x14ac:dyDescent="0.25">
      <c r="A74" s="443"/>
      <c r="B74" s="443"/>
      <c r="C74" s="443"/>
      <c r="D74" s="443"/>
      <c r="E74" s="443"/>
      <c r="F74" s="443"/>
      <c r="G74" s="443"/>
      <c r="H74" s="443"/>
      <c r="I74" s="443"/>
      <c r="J74" s="444"/>
    </row>
    <row r="75" spans="1:10" ht="8.25" customHeight="1" x14ac:dyDescent="0.25">
      <c r="A75" s="443"/>
      <c r="B75" s="443"/>
      <c r="C75" s="443"/>
      <c r="D75" s="443"/>
      <c r="E75" s="443"/>
      <c r="F75" s="443"/>
      <c r="G75" s="443"/>
      <c r="H75" s="443"/>
      <c r="I75" s="443"/>
      <c r="J75" s="444"/>
    </row>
    <row r="76" spans="1:10" ht="20.25" customHeight="1" x14ac:dyDescent="0.25">
      <c r="A76" s="790" t="s">
        <v>259</v>
      </c>
      <c r="B76" s="790"/>
      <c r="C76" s="443"/>
      <c r="D76" s="443"/>
      <c r="E76" s="443"/>
      <c r="F76" s="443"/>
      <c r="G76" s="443"/>
      <c r="H76" s="443"/>
      <c r="I76" s="443"/>
      <c r="J76" s="444"/>
    </row>
    <row r="77" spans="1:10" ht="5.25" customHeight="1" x14ac:dyDescent="0.25">
      <c r="A77" s="460"/>
      <c r="B77" s="443"/>
      <c r="C77" s="443"/>
      <c r="D77" s="443"/>
      <c r="E77" s="443"/>
      <c r="F77" s="443"/>
      <c r="G77" s="443"/>
      <c r="H77" s="443"/>
      <c r="I77" s="443"/>
      <c r="J77" s="444"/>
    </row>
    <row r="78" spans="1:10" ht="20.25" customHeight="1" x14ac:dyDescent="0.25">
      <c r="A78" s="443"/>
      <c r="B78" s="461"/>
      <c r="C78" s="462" t="s">
        <v>260</v>
      </c>
      <c r="D78" s="443"/>
      <c r="E78" s="443"/>
      <c r="F78" s="443"/>
      <c r="G78" s="443"/>
      <c r="H78" s="443"/>
      <c r="I78" s="443"/>
      <c r="J78" s="444"/>
    </row>
    <row r="79" spans="1:10" ht="6" customHeight="1" thickBot="1" x14ac:dyDescent="0.3"/>
    <row r="80" spans="1:10" ht="6.75" customHeight="1" thickTop="1" thickBot="1" x14ac:dyDescent="0.3">
      <c r="A80" s="768"/>
      <c r="B80" s="768"/>
      <c r="C80" s="768"/>
      <c r="D80" s="768"/>
      <c r="E80" s="768"/>
      <c r="F80" s="768"/>
      <c r="G80" s="768"/>
      <c r="H80" s="768"/>
      <c r="I80" s="768"/>
      <c r="J80" s="768"/>
    </row>
    <row r="81" spans="1:10" ht="20.25" customHeight="1" thickTop="1" x14ac:dyDescent="0.25">
      <c r="A81" s="443"/>
      <c r="B81" s="461"/>
      <c r="C81" s="462"/>
      <c r="D81" s="443"/>
      <c r="E81" s="443"/>
      <c r="F81" s="443"/>
      <c r="G81" s="443"/>
      <c r="H81" s="443"/>
      <c r="I81" s="443"/>
      <c r="J81" s="444"/>
    </row>
    <row r="82" spans="1:10" ht="30" customHeight="1" x14ac:dyDescent="0.25">
      <c r="A82" s="443"/>
      <c r="B82" s="461"/>
      <c r="C82" s="462"/>
      <c r="D82" s="443"/>
      <c r="E82" s="443"/>
      <c r="F82" s="443"/>
      <c r="G82" s="443"/>
      <c r="H82" s="443"/>
      <c r="I82" s="443"/>
      <c r="J82" s="444"/>
    </row>
    <row r="83" spans="1:10" ht="20.25" customHeight="1" x14ac:dyDescent="0.25">
      <c r="A83" s="443"/>
      <c r="B83" s="461"/>
      <c r="C83" s="462"/>
      <c r="D83" s="443"/>
      <c r="E83" s="443"/>
      <c r="F83" s="443"/>
      <c r="G83" s="443"/>
      <c r="H83" s="443"/>
      <c r="I83" s="443"/>
      <c r="J83" s="444"/>
    </row>
    <row r="84" spans="1:10" ht="6.75" customHeight="1" thickBot="1" x14ac:dyDescent="0.3">
      <c r="A84" s="443"/>
      <c r="B84" s="461"/>
      <c r="C84" s="462"/>
      <c r="D84" s="443"/>
      <c r="E84" s="443"/>
      <c r="F84" s="443"/>
      <c r="G84" s="443"/>
      <c r="H84" s="443"/>
      <c r="I84" s="443"/>
      <c r="J84" s="444"/>
    </row>
    <row r="85" spans="1:10" ht="6" customHeight="1" thickTop="1" thickBot="1" x14ac:dyDescent="0.3">
      <c r="A85" s="768"/>
      <c r="B85" s="768"/>
      <c r="C85" s="768"/>
      <c r="D85" s="768"/>
      <c r="E85" s="768"/>
      <c r="F85" s="768"/>
      <c r="G85" s="768"/>
      <c r="H85" s="768"/>
      <c r="I85" s="768"/>
      <c r="J85" s="768"/>
    </row>
    <row r="86" spans="1:10" ht="13.5" customHeight="1" thickTop="1" x14ac:dyDescent="0.25">
      <c r="A86" s="463"/>
      <c r="B86" s="463"/>
      <c r="C86" s="463"/>
      <c r="D86" s="463"/>
      <c r="E86" s="463"/>
      <c r="F86" s="463"/>
      <c r="G86" s="463"/>
      <c r="H86" s="463"/>
      <c r="I86" s="463"/>
      <c r="J86" s="463"/>
    </row>
    <row r="87" spans="1:10" ht="12.75" customHeight="1" x14ac:dyDescent="0.25">
      <c r="A87" s="463"/>
      <c r="B87" s="463"/>
      <c r="C87" s="463"/>
      <c r="D87" s="463"/>
      <c r="E87" s="463"/>
      <c r="F87" s="463"/>
      <c r="G87" s="463"/>
      <c r="H87" s="463"/>
      <c r="I87" s="463"/>
      <c r="J87" s="463"/>
    </row>
    <row r="88" spans="1:10" ht="28.5" customHeight="1" x14ac:dyDescent="0.25">
      <c r="A88" s="443"/>
      <c r="B88" s="464"/>
      <c r="C88" s="787" t="s">
        <v>261</v>
      </c>
      <c r="D88" s="787"/>
      <c r="E88" s="787"/>
      <c r="F88" s="787"/>
      <c r="G88" s="787"/>
      <c r="H88" s="787"/>
      <c r="I88" s="787"/>
      <c r="J88" s="787"/>
    </row>
    <row r="89" spans="1:10" ht="20.25" customHeight="1" x14ac:dyDescent="0.25">
      <c r="A89" s="443"/>
      <c r="B89" s="443"/>
      <c r="C89" s="452" t="s">
        <v>262</v>
      </c>
      <c r="D89" s="443"/>
      <c r="E89" s="443"/>
      <c r="F89" s="443"/>
      <c r="G89" s="443"/>
      <c r="H89" s="443"/>
      <c r="I89" s="443"/>
      <c r="J89" s="444"/>
    </row>
    <row r="90" spans="1:10" ht="30.75" customHeight="1" x14ac:dyDescent="0.25">
      <c r="A90" s="443"/>
      <c r="B90" s="443"/>
      <c r="C90" s="787" t="s">
        <v>263</v>
      </c>
      <c r="D90" s="787"/>
      <c r="E90" s="787"/>
      <c r="F90" s="787"/>
      <c r="G90" s="787"/>
      <c r="H90" s="787"/>
      <c r="I90" s="787"/>
      <c r="J90" s="787"/>
    </row>
    <row r="91" spans="1:10" ht="20.25" customHeight="1" x14ac:dyDescent="0.25">
      <c r="A91" s="443"/>
      <c r="B91" s="443"/>
      <c r="C91" s="452" t="s">
        <v>264</v>
      </c>
      <c r="D91" s="443"/>
      <c r="E91" s="443"/>
      <c r="F91" s="443"/>
      <c r="G91" s="443"/>
      <c r="H91" s="443"/>
      <c r="I91" s="443"/>
      <c r="J91" s="444"/>
    </row>
    <row r="92" spans="1:10" ht="20.25" customHeight="1" x14ac:dyDescent="0.25">
      <c r="A92" s="443"/>
      <c r="B92" s="452" t="s">
        <v>111</v>
      </c>
      <c r="C92" s="452" t="s">
        <v>265</v>
      </c>
      <c r="D92" s="443"/>
      <c r="E92" s="443"/>
      <c r="F92" s="443"/>
      <c r="G92" s="443"/>
      <c r="H92" s="443"/>
      <c r="I92" s="443"/>
      <c r="J92" s="444"/>
    </row>
    <row r="93" spans="1:10" ht="20.25" customHeight="1" x14ac:dyDescent="0.25">
      <c r="A93" s="443"/>
      <c r="B93" s="443"/>
      <c r="C93" s="452" t="s">
        <v>266</v>
      </c>
      <c r="D93" s="443"/>
      <c r="E93" s="443"/>
      <c r="F93" s="443"/>
      <c r="G93" s="443"/>
      <c r="H93" s="443"/>
      <c r="I93" s="443"/>
      <c r="J93" s="444"/>
    </row>
    <row r="94" spans="1:10" ht="20.25" customHeight="1" x14ac:dyDescent="0.25">
      <c r="A94" s="443"/>
      <c r="B94" s="443"/>
      <c r="C94" s="788" t="s">
        <v>267</v>
      </c>
      <c r="D94" s="788"/>
      <c r="E94" s="788"/>
      <c r="F94" s="788"/>
      <c r="G94" s="788"/>
      <c r="H94" s="788"/>
      <c r="I94" s="443"/>
      <c r="J94" s="444"/>
    </row>
    <row r="95" spans="1:10" ht="20.25" customHeight="1" x14ac:dyDescent="0.25">
      <c r="A95" s="443"/>
      <c r="B95" s="443"/>
      <c r="C95" s="789" t="s">
        <v>268</v>
      </c>
      <c r="D95" s="789"/>
      <c r="E95" s="789"/>
      <c r="F95" s="789"/>
      <c r="G95" s="789"/>
      <c r="H95" s="789"/>
      <c r="I95" s="789"/>
      <c r="J95" s="789"/>
    </row>
    <row r="96" spans="1:10" ht="20.25" customHeight="1" x14ac:dyDescent="0.25">
      <c r="A96" s="443"/>
      <c r="B96" s="443"/>
      <c r="C96" s="459"/>
      <c r="D96" s="459"/>
      <c r="E96" s="459"/>
      <c r="F96" s="459"/>
      <c r="G96" s="459"/>
      <c r="H96" s="459"/>
      <c r="I96" s="459"/>
      <c r="J96" s="459"/>
    </row>
    <row r="97" spans="1:10" ht="20.25" customHeight="1" x14ac:dyDescent="0.25">
      <c r="A97" s="443"/>
      <c r="B97" s="443"/>
      <c r="C97" s="789" t="s">
        <v>269</v>
      </c>
      <c r="D97" s="789"/>
      <c r="E97" s="789"/>
      <c r="F97" s="789"/>
      <c r="G97" s="789"/>
      <c r="H97" s="789"/>
      <c r="I97" s="459"/>
      <c r="J97" s="459"/>
    </row>
    <row r="98" spans="1:10" ht="20.25" customHeight="1" x14ac:dyDescent="0.25">
      <c r="A98" s="443"/>
      <c r="B98" s="443"/>
      <c r="C98" s="459"/>
      <c r="D98" s="459"/>
      <c r="E98" s="459"/>
      <c r="F98" s="459"/>
      <c r="G98" s="459"/>
      <c r="H98" s="459"/>
      <c r="I98" s="459"/>
      <c r="J98" s="459"/>
    </row>
    <row r="99" spans="1:10" ht="20.25" customHeight="1" x14ac:dyDescent="0.25">
      <c r="A99" s="443"/>
      <c r="B99" s="443"/>
      <c r="C99" s="789" t="s">
        <v>270</v>
      </c>
      <c r="D99" s="789"/>
      <c r="E99" s="789"/>
      <c r="F99" s="789"/>
      <c r="G99" s="789"/>
      <c r="H99" s="789"/>
      <c r="I99" s="459"/>
      <c r="J99" s="459"/>
    </row>
    <row r="100" spans="1:10" ht="20.25" customHeight="1" x14ac:dyDescent="0.25">
      <c r="A100" s="443"/>
      <c r="B100" s="443"/>
      <c r="C100" s="459"/>
      <c r="D100" s="459"/>
      <c r="E100" s="459"/>
      <c r="F100" s="459"/>
      <c r="G100" s="459"/>
      <c r="H100" s="459"/>
      <c r="I100" s="459"/>
      <c r="J100" s="459"/>
    </row>
    <row r="101" spans="1:10" ht="20.25" customHeight="1" x14ac:dyDescent="0.25">
      <c r="A101" s="443"/>
      <c r="B101" s="443"/>
      <c r="C101" s="789" t="s">
        <v>271</v>
      </c>
      <c r="D101" s="789"/>
      <c r="E101" s="789"/>
      <c r="F101" s="789"/>
      <c r="G101" s="789"/>
      <c r="H101" s="789"/>
      <c r="I101" s="459"/>
      <c r="J101" s="459"/>
    </row>
    <row r="102" spans="1:10" ht="9.75" customHeight="1" x14ac:dyDescent="0.25">
      <c r="A102" s="443"/>
      <c r="B102" s="443"/>
      <c r="C102" s="443"/>
      <c r="D102" s="443"/>
      <c r="E102" s="443"/>
      <c r="F102" s="443"/>
      <c r="G102" s="443"/>
      <c r="H102" s="443"/>
      <c r="I102" s="443"/>
      <c r="J102" s="444"/>
    </row>
    <row r="103" spans="1:10" ht="21.75" customHeight="1" x14ac:dyDescent="0.25">
      <c r="A103" s="778" t="s">
        <v>272</v>
      </c>
      <c r="B103" s="778"/>
      <c r="C103" s="778"/>
      <c r="D103" s="778"/>
      <c r="E103" s="778"/>
      <c r="F103" s="443"/>
      <c r="G103" s="443"/>
      <c r="H103" s="443"/>
      <c r="I103" s="443"/>
      <c r="J103" s="444"/>
    </row>
    <row r="104" spans="1:10" ht="28.5" customHeight="1" x14ac:dyDescent="0.25">
      <c r="A104" s="725" t="s">
        <v>273</v>
      </c>
      <c r="B104" s="725"/>
      <c r="C104" s="725"/>
      <c r="D104" s="725"/>
      <c r="E104" s="725"/>
      <c r="F104" s="725"/>
      <c r="G104" s="725"/>
      <c r="H104" s="725"/>
      <c r="I104" s="725"/>
      <c r="J104" s="725"/>
    </row>
    <row r="105" spans="1:10" ht="13.5" customHeight="1" thickBot="1" x14ac:dyDescent="0.3">
      <c r="A105" s="443"/>
      <c r="B105" s="443"/>
      <c r="C105" s="443"/>
      <c r="D105" s="443"/>
      <c r="E105" s="443"/>
      <c r="F105" s="443"/>
      <c r="G105" s="443"/>
      <c r="H105" s="443"/>
      <c r="I105" s="443"/>
      <c r="J105" s="444"/>
    </row>
    <row r="106" spans="1:10" ht="30.75" customHeight="1" thickBot="1" x14ac:dyDescent="0.3">
      <c r="A106" s="443"/>
      <c r="B106" s="779" t="s">
        <v>102</v>
      </c>
      <c r="C106" s="780"/>
      <c r="D106" s="779" t="s">
        <v>103</v>
      </c>
      <c r="E106" s="781"/>
      <c r="F106" s="782" t="s">
        <v>274</v>
      </c>
      <c r="G106" s="783"/>
      <c r="H106" s="781"/>
      <c r="I106" s="443"/>
      <c r="J106" s="444"/>
    </row>
    <row r="107" spans="1:10" ht="30.75" customHeight="1" thickBot="1" x14ac:dyDescent="0.3">
      <c r="B107" s="784"/>
      <c r="C107" s="785"/>
      <c r="D107" s="784"/>
      <c r="E107" s="785"/>
      <c r="F107" s="784"/>
      <c r="G107" s="786"/>
      <c r="H107" s="785"/>
      <c r="I107" s="443"/>
      <c r="J107" s="444"/>
    </row>
    <row r="108" spans="1:10" ht="15" customHeight="1" x14ac:dyDescent="0.25">
      <c r="A108" s="443"/>
      <c r="B108" s="443"/>
      <c r="C108" s="465"/>
      <c r="D108" s="443"/>
      <c r="E108" s="443"/>
      <c r="F108" s="443"/>
      <c r="G108" s="443"/>
      <c r="H108" s="443"/>
      <c r="I108" s="443"/>
      <c r="J108" s="444"/>
    </row>
    <row r="109" spans="1:10" ht="25.5" customHeight="1" x14ac:dyDescent="0.25">
      <c r="A109" s="466" t="s">
        <v>275</v>
      </c>
      <c r="B109" s="443"/>
      <c r="C109" s="467"/>
      <c r="D109" s="443"/>
      <c r="E109" s="443"/>
      <c r="F109" s="443"/>
      <c r="G109" s="443"/>
      <c r="H109" s="443"/>
      <c r="I109" s="443"/>
      <c r="J109" s="444"/>
    </row>
    <row r="110" spans="1:10" ht="8.25" customHeight="1" x14ac:dyDescent="0.25">
      <c r="A110" s="466"/>
      <c r="B110" s="443"/>
      <c r="C110" s="443"/>
      <c r="D110" s="443"/>
      <c r="E110" s="443"/>
      <c r="F110" s="443"/>
      <c r="G110" s="443"/>
      <c r="H110" s="443"/>
      <c r="I110" s="443"/>
      <c r="J110" s="444"/>
    </row>
    <row r="111" spans="1:10" ht="43.5" customHeight="1" x14ac:dyDescent="0.25">
      <c r="A111" s="725" t="s">
        <v>276</v>
      </c>
      <c r="B111" s="725"/>
      <c r="C111" s="725"/>
      <c r="D111" s="725"/>
      <c r="E111" s="725"/>
      <c r="F111" s="725"/>
      <c r="G111" s="725"/>
      <c r="H111" s="725"/>
      <c r="I111" s="725"/>
      <c r="J111" s="725"/>
    </row>
    <row r="112" spans="1:10" ht="6.75" customHeight="1" x14ac:dyDescent="0.25"/>
    <row r="113" spans="1:10" ht="12" customHeight="1" thickBot="1" x14ac:dyDescent="0.3">
      <c r="A113" s="463"/>
      <c r="B113" s="463"/>
      <c r="C113" s="463"/>
      <c r="D113" s="463"/>
      <c r="E113" s="463"/>
      <c r="F113" s="463"/>
      <c r="G113" s="463"/>
      <c r="H113" s="463"/>
      <c r="I113" s="463"/>
      <c r="J113" s="463"/>
    </row>
    <row r="114" spans="1:10" ht="7.5" customHeight="1" thickTop="1" thickBot="1" x14ac:dyDescent="0.3">
      <c r="A114" s="768"/>
      <c r="B114" s="768"/>
      <c r="C114" s="768"/>
      <c r="D114" s="768"/>
      <c r="E114" s="768"/>
      <c r="F114" s="768"/>
      <c r="G114" s="768"/>
      <c r="H114" s="768"/>
      <c r="I114" s="768"/>
      <c r="J114" s="768"/>
    </row>
    <row r="115" spans="1:10" ht="26.25" customHeight="1" thickTop="1" x14ac:dyDescent="0.25">
      <c r="A115" s="463"/>
      <c r="B115" s="463"/>
      <c r="C115" s="463"/>
      <c r="D115" s="463"/>
      <c r="E115" s="463"/>
      <c r="F115" s="463"/>
      <c r="G115" s="463"/>
      <c r="H115" s="463"/>
      <c r="I115" s="463"/>
      <c r="J115" s="463"/>
    </row>
    <row r="116" spans="1:10" ht="26.25" customHeight="1" x14ac:dyDescent="0.25">
      <c r="A116" s="463"/>
      <c r="B116" s="463"/>
      <c r="C116" s="463"/>
      <c r="D116" s="463"/>
      <c r="E116" s="463"/>
      <c r="F116" s="463"/>
      <c r="G116" s="463"/>
      <c r="H116" s="463"/>
      <c r="I116" s="463"/>
      <c r="J116" s="463"/>
    </row>
    <row r="117" spans="1:10" ht="15" customHeight="1" x14ac:dyDescent="0.25">
      <c r="A117" s="463"/>
      <c r="B117" s="463"/>
      <c r="C117" s="463"/>
      <c r="D117" s="463"/>
      <c r="E117" s="463"/>
      <c r="F117" s="463"/>
      <c r="G117" s="463"/>
      <c r="H117" s="463"/>
      <c r="I117" s="463"/>
      <c r="J117" s="463"/>
    </row>
    <row r="118" spans="1:10" ht="16.5" customHeight="1" thickBot="1" x14ac:dyDescent="0.3">
      <c r="A118" s="463"/>
      <c r="B118" s="463"/>
      <c r="C118" s="463"/>
      <c r="D118" s="463"/>
      <c r="E118" s="463"/>
      <c r="F118" s="463"/>
      <c r="G118" s="463"/>
      <c r="H118" s="463"/>
      <c r="I118" s="463"/>
      <c r="J118" s="463"/>
    </row>
    <row r="119" spans="1:10" ht="5.25" customHeight="1" thickTop="1" thickBot="1" x14ac:dyDescent="0.3">
      <c r="A119" s="732"/>
      <c r="B119" s="732"/>
      <c r="C119" s="732"/>
      <c r="D119" s="732"/>
      <c r="E119" s="732"/>
      <c r="F119" s="732"/>
      <c r="G119" s="732"/>
      <c r="H119" s="732"/>
      <c r="I119" s="732"/>
      <c r="J119" s="732"/>
    </row>
    <row r="120" spans="1:10" ht="6" customHeight="1" thickTop="1" x14ac:dyDescent="0.25"/>
    <row r="121" spans="1:10" ht="8.25" customHeight="1" x14ac:dyDescent="0.25">
      <c r="A121" s="468"/>
      <c r="B121" s="468"/>
      <c r="C121" s="468"/>
      <c r="D121" s="468"/>
      <c r="E121" s="468"/>
      <c r="F121" s="468"/>
      <c r="G121" s="468"/>
      <c r="H121" s="468"/>
      <c r="I121" s="468"/>
      <c r="J121" s="468"/>
    </row>
    <row r="122" spans="1:10" ht="30.75" customHeight="1" x14ac:dyDescent="0.25">
      <c r="A122" s="466" t="s">
        <v>277</v>
      </c>
      <c r="B122" s="466"/>
      <c r="C122" s="466"/>
      <c r="D122" s="466"/>
      <c r="E122" s="438"/>
      <c r="F122" s="438"/>
      <c r="G122" s="438"/>
      <c r="J122" s="444"/>
    </row>
    <row r="123" spans="1:10" ht="34.5" customHeight="1" x14ac:dyDescent="0.25">
      <c r="A123" s="769" t="s">
        <v>278</v>
      </c>
      <c r="B123" s="769"/>
      <c r="C123" s="769"/>
      <c r="D123" s="769"/>
      <c r="E123" s="769"/>
      <c r="F123" s="769"/>
      <c r="G123" s="769"/>
      <c r="H123" s="769"/>
      <c r="I123" s="769"/>
      <c r="J123" s="769"/>
    </row>
    <row r="124" spans="1:10" ht="11.25" customHeight="1" thickBot="1" x14ac:dyDescent="0.3">
      <c r="A124" s="469"/>
      <c r="B124" s="469"/>
      <c r="C124" s="469"/>
      <c r="D124" s="469"/>
      <c r="E124" s="469"/>
      <c r="F124" s="469"/>
      <c r="G124" s="469"/>
      <c r="H124" s="469"/>
      <c r="I124" s="469"/>
      <c r="J124" s="469"/>
    </row>
    <row r="125" spans="1:10" ht="26.25" customHeight="1" x14ac:dyDescent="0.25">
      <c r="A125" s="770" t="s">
        <v>279</v>
      </c>
      <c r="B125" s="771"/>
      <c r="C125" s="772" t="s">
        <v>280</v>
      </c>
      <c r="D125" s="773"/>
      <c r="E125" s="774" t="s">
        <v>281</v>
      </c>
      <c r="F125" s="775"/>
      <c r="G125" s="470" t="s">
        <v>282</v>
      </c>
      <c r="H125" s="776" t="s">
        <v>283</v>
      </c>
      <c r="I125" s="777"/>
      <c r="J125" s="444"/>
    </row>
    <row r="126" spans="1:10" ht="26.25" customHeight="1" x14ac:dyDescent="0.25">
      <c r="A126" s="767" t="s">
        <v>284</v>
      </c>
      <c r="B126" s="757"/>
      <c r="C126" s="757">
        <f>'CALIBRACIÓN DEL CUERPO RVC'!D17</f>
        <v>0</v>
      </c>
      <c r="D126" s="757"/>
      <c r="E126" s="758" t="s">
        <v>285</v>
      </c>
      <c r="F126" s="759"/>
      <c r="G126" s="486">
        <f>'CALIBRACIÓN DEL CUERPO RVC'!D20</f>
        <v>0</v>
      </c>
      <c r="H126" s="757">
        <f>'CALIBRACIÓN DEL CUERPO RVC'!D19</f>
        <v>0</v>
      </c>
      <c r="I126" s="760"/>
      <c r="J126" s="444"/>
    </row>
    <row r="127" spans="1:10" ht="25.5" customHeight="1" x14ac:dyDescent="0.25">
      <c r="A127" s="755" t="s">
        <v>286</v>
      </c>
      <c r="B127" s="756"/>
      <c r="C127" s="757" t="s">
        <v>287</v>
      </c>
      <c r="D127" s="757"/>
      <c r="E127" s="758" t="s">
        <v>288</v>
      </c>
      <c r="F127" s="759"/>
      <c r="G127" s="487">
        <f>'CALIBRACIÓN DEL CUERPO RVC'!B8</f>
        <v>0</v>
      </c>
      <c r="H127" s="757">
        <f>'[1]DATOS DE LOS PATRONES'!E12</f>
        <v>1491</v>
      </c>
      <c r="I127" s="760"/>
      <c r="J127" s="444"/>
    </row>
    <row r="128" spans="1:10" ht="25.5" customHeight="1" x14ac:dyDescent="0.25">
      <c r="A128" s="755" t="s">
        <v>286</v>
      </c>
      <c r="B128" s="756"/>
      <c r="C128" s="757" t="s">
        <v>289</v>
      </c>
      <c r="D128" s="757"/>
      <c r="E128" s="758" t="s">
        <v>288</v>
      </c>
      <c r="F128" s="759"/>
      <c r="G128" s="531">
        <f>'[1]DATOS DE LOS PATRONES'!G9</f>
        <v>6874</v>
      </c>
      <c r="H128" s="757">
        <f>'[1]DATOS DE LOS PATRONES'!G12</f>
        <v>1490</v>
      </c>
      <c r="I128" s="760"/>
      <c r="J128" s="444"/>
    </row>
    <row r="129" spans="1:10" ht="25.5" customHeight="1" thickBot="1" x14ac:dyDescent="0.3">
      <c r="A129" s="761" t="s">
        <v>290</v>
      </c>
      <c r="B129" s="762"/>
      <c r="C129" s="763"/>
      <c r="D129" s="763"/>
      <c r="E129" s="764"/>
      <c r="F129" s="765"/>
      <c r="G129" s="532"/>
      <c r="H129" s="763"/>
      <c r="I129" s="766"/>
      <c r="J129" s="444"/>
    </row>
    <row r="130" spans="1:10" ht="8.25" customHeight="1" x14ac:dyDescent="0.25">
      <c r="A130" s="471"/>
      <c r="B130" s="471"/>
      <c r="C130" s="463"/>
      <c r="D130" s="463"/>
      <c r="E130" s="463"/>
      <c r="F130" s="463"/>
      <c r="G130" s="463"/>
      <c r="H130" s="463"/>
      <c r="I130" s="463"/>
      <c r="J130" s="444"/>
    </row>
    <row r="131" spans="1:10" ht="4.5" customHeight="1" x14ac:dyDescent="0.25">
      <c r="A131" s="225"/>
      <c r="B131" s="225"/>
      <c r="C131" s="225"/>
      <c r="D131" s="225"/>
      <c r="E131" s="225"/>
      <c r="F131" s="225"/>
      <c r="G131" s="225"/>
      <c r="H131" s="225"/>
      <c r="I131" s="225"/>
    </row>
    <row r="132" spans="1:10" ht="5.25" customHeight="1" x14ac:dyDescent="0.25">
      <c r="A132" s="225"/>
      <c r="B132" s="225"/>
      <c r="C132" s="225"/>
      <c r="D132" s="225"/>
      <c r="E132" s="225"/>
      <c r="F132" s="225"/>
      <c r="G132" s="225"/>
      <c r="H132" s="225"/>
      <c r="I132" s="225"/>
    </row>
    <row r="133" spans="1:10" ht="30.75" customHeight="1" x14ac:dyDescent="0.25">
      <c r="A133" s="739" t="s">
        <v>291</v>
      </c>
      <c r="B133" s="739"/>
      <c r="C133" s="739"/>
      <c r="D133" s="739"/>
      <c r="E133" s="739"/>
      <c r="F133" s="739"/>
      <c r="G133" s="739"/>
      <c r="H133" s="739"/>
      <c r="I133" s="739"/>
      <c r="J133" s="444"/>
    </row>
    <row r="134" spans="1:10" ht="9.75" customHeight="1" thickBot="1" x14ac:dyDescent="0.3">
      <c r="A134" s="441"/>
      <c r="B134" s="441"/>
      <c r="C134" s="441"/>
      <c r="D134" s="438"/>
      <c r="E134" s="438"/>
      <c r="F134" s="438"/>
      <c r="G134" s="438"/>
      <c r="J134" s="444"/>
    </row>
    <row r="135" spans="1:10" ht="30.75" customHeight="1" thickBot="1" x14ac:dyDescent="0.3">
      <c r="A135" s="740" t="s">
        <v>292</v>
      </c>
      <c r="B135" s="741"/>
      <c r="C135" s="742" t="s">
        <v>293</v>
      </c>
      <c r="D135" s="743"/>
      <c r="E135" s="744"/>
      <c r="F135" s="745" t="s">
        <v>294</v>
      </c>
      <c r="G135" s="746"/>
      <c r="H135" s="747" t="s">
        <v>295</v>
      </c>
      <c r="I135" s="748"/>
      <c r="J135" s="749"/>
    </row>
    <row r="136" spans="1:10" ht="30.75" customHeight="1" thickBot="1" x14ac:dyDescent="0.3">
      <c r="A136" s="750"/>
      <c r="B136" s="751"/>
      <c r="C136" s="735">
        <f>'CALIBRACIÓN DEL CUERPO RVC'!M21</f>
        <v>18927.050000000003</v>
      </c>
      <c r="D136" s="752"/>
      <c r="E136" s="476" t="str">
        <f>'CALIBRACIÓN DEL CUERPO RVC'!B199</f>
        <v>mL</v>
      </c>
      <c r="F136" s="473">
        <f>'CALIBRACIÓN DEL CUERPO RVC'!C115</f>
        <v>0</v>
      </c>
      <c r="G136" s="474" t="str">
        <f>'CALIBRACIÓN DEL CUERPO RVC'!B199</f>
        <v>mL</v>
      </c>
      <c r="H136" s="753" t="e">
        <f>'CALIBRACIÓN DEL CUERPO RVC'!F115</f>
        <v>#DIV/0!</v>
      </c>
      <c r="I136" s="754"/>
      <c r="J136" s="472" t="str">
        <f>'CALIBRACIÓN DEL CUERPO RVC'!B115</f>
        <v>mL</v>
      </c>
    </row>
    <row r="137" spans="1:10" ht="30.75" customHeight="1" thickBot="1" x14ac:dyDescent="0.3">
      <c r="A137" s="733"/>
      <c r="B137" s="734"/>
      <c r="C137" s="735">
        <f>'CALIBRACIÓN DEL CUERPO RVC'!M19</f>
        <v>1154.9997375978367</v>
      </c>
      <c r="D137" s="736"/>
      <c r="E137" s="476" t="str">
        <f>'CALIBRACIÓN DEL CUERPO RVC'!B200</f>
        <v>in3</v>
      </c>
      <c r="F137" s="475">
        <f>'CALIBRACIÓN DEL CUERPO RVC'!C116</f>
        <v>0</v>
      </c>
      <c r="G137" s="476" t="str">
        <f>'CALIBRACIÓN DEL CUERPO RVC'!B116</f>
        <v>in3</v>
      </c>
      <c r="H137" s="737" t="e">
        <f>'CALIBRACIÓN DEL CUERPO RVC'!F116</f>
        <v>#DIV/0!</v>
      </c>
      <c r="I137" s="738"/>
      <c r="J137" s="472" t="str">
        <f>'CALIBRACIÓN DEL CUERPO RVC'!B116</f>
        <v>in3</v>
      </c>
    </row>
    <row r="138" spans="1:10" ht="30.75" customHeight="1" thickBot="1" x14ac:dyDescent="0.3">
      <c r="A138" s="733"/>
      <c r="B138" s="734"/>
      <c r="C138" s="735">
        <f>'CALIBRACIÓN DEL CUERPO RVC'!M18</f>
        <v>5</v>
      </c>
      <c r="D138" s="736"/>
      <c r="E138" s="476" t="str">
        <f>'CALIBRACIÓN DEL CUERPO RVC'!B201</f>
        <v>gal</v>
      </c>
      <c r="F138" s="489">
        <f>'CALIBRACIÓN DEL CUERPO RVC'!C117</f>
        <v>0</v>
      </c>
      <c r="G138" s="474" t="str">
        <f>'CALIBRACIÓN DEL CUERPO RVC'!B117</f>
        <v>gal</v>
      </c>
      <c r="H138" s="737" t="e">
        <f>'CALIBRACIÓN DEL CUERPO RVC'!F117</f>
        <v>#DIV/0!</v>
      </c>
      <c r="I138" s="738"/>
      <c r="J138" s="472" t="str">
        <f>'CALIBRACIÓN DEL CUERPO RVC'!B117</f>
        <v>gal</v>
      </c>
    </row>
    <row r="139" spans="1:10" ht="11.25" customHeight="1" x14ac:dyDescent="0.25">
      <c r="A139" s="441"/>
      <c r="B139" s="441"/>
      <c r="C139" s="441"/>
      <c r="D139" s="438"/>
      <c r="E139" s="438"/>
      <c r="F139" s="438"/>
      <c r="G139" s="438"/>
      <c r="J139" s="444"/>
    </row>
    <row r="140" spans="1:10" ht="33" customHeight="1" x14ac:dyDescent="0.25">
      <c r="A140" s="725" t="s">
        <v>296</v>
      </c>
      <c r="B140" s="725"/>
      <c r="C140" s="725"/>
      <c r="D140" s="725"/>
      <c r="E140" s="725"/>
      <c r="F140" s="725"/>
      <c r="G140" s="725"/>
      <c r="H140" s="725"/>
      <c r="I140" s="725"/>
      <c r="J140" s="725"/>
    </row>
    <row r="141" spans="1:10" ht="12" customHeight="1" x14ac:dyDescent="0.25">
      <c r="A141" s="477"/>
      <c r="B141" s="477"/>
      <c r="C141" s="477"/>
      <c r="D141" s="477"/>
      <c r="E141" s="477"/>
      <c r="F141" s="477"/>
      <c r="G141" s="477"/>
      <c r="H141" s="477"/>
      <c r="I141" s="477"/>
      <c r="J141" s="444"/>
    </row>
    <row r="142" spans="1:10" ht="12" customHeight="1" thickBot="1" x14ac:dyDescent="0.3">
      <c r="A142" s="728" t="s">
        <v>297</v>
      </c>
      <c r="B142" s="731"/>
      <c r="C142" s="731"/>
      <c r="D142" s="731"/>
      <c r="E142" s="731"/>
      <c r="F142" s="731"/>
      <c r="G142" s="731"/>
      <c r="H142" s="731"/>
      <c r="I142" s="731"/>
      <c r="J142" s="731"/>
    </row>
    <row r="143" spans="1:10" ht="24" customHeight="1" thickBot="1" x14ac:dyDescent="0.3">
      <c r="A143" s="731" t="s">
        <v>298</v>
      </c>
      <c r="B143" s="731"/>
      <c r="C143" s="731"/>
      <c r="D143" s="731"/>
      <c r="E143" s="731"/>
      <c r="F143" s="731"/>
      <c r="G143" s="478" t="e">
        <f>'VERIFICACIÓN DE ESCALA'!C54</f>
        <v>#DIV/0!</v>
      </c>
      <c r="H143" s="479" t="s">
        <v>299</v>
      </c>
      <c r="I143" s="497" t="e">
        <f>'VERIFICACIÓN DE ESCALA'!F54</f>
        <v>#DIV/0!</v>
      </c>
      <c r="J143" s="498" t="str">
        <f>'VERIFICACIÓN DE ESCALA'!F52</f>
        <v>U</v>
      </c>
    </row>
    <row r="144" spans="1:10" ht="27.75" customHeight="1" x14ac:dyDescent="0.25">
      <c r="A144" s="725" t="s">
        <v>300</v>
      </c>
      <c r="B144" s="725"/>
      <c r="C144" s="725"/>
      <c r="D144" s="725"/>
      <c r="E144" s="725"/>
      <c r="F144" s="725"/>
      <c r="G144" s="725"/>
      <c r="H144" s="725"/>
      <c r="I144" s="725"/>
      <c r="J144" s="725"/>
    </row>
    <row r="145" spans="1:10" ht="18.75" customHeight="1" thickBot="1" x14ac:dyDescent="0.3">
      <c r="A145" s="444"/>
      <c r="B145" s="444"/>
      <c r="C145" s="444"/>
      <c r="D145" s="444"/>
      <c r="E145" s="444"/>
      <c r="F145" s="444"/>
      <c r="G145" s="444"/>
      <c r="H145" s="444"/>
      <c r="I145" s="444"/>
      <c r="J145" s="444"/>
    </row>
    <row r="146" spans="1:10" ht="8.25" customHeight="1" thickTop="1" thickBot="1" x14ac:dyDescent="0.3">
      <c r="A146" s="732"/>
      <c r="B146" s="732"/>
      <c r="C146" s="732"/>
      <c r="D146" s="732"/>
      <c r="E146" s="732"/>
      <c r="F146" s="732"/>
      <c r="G146" s="732"/>
      <c r="H146" s="732"/>
      <c r="I146" s="732"/>
      <c r="J146" s="732"/>
    </row>
    <row r="147" spans="1:10" ht="7.5" customHeight="1" thickTop="1" x14ac:dyDescent="0.25"/>
    <row r="148" spans="1:10" ht="27.75" customHeight="1" x14ac:dyDescent="0.25">
      <c r="A148" s="444"/>
      <c r="B148" s="444"/>
      <c r="C148" s="444"/>
      <c r="D148" s="444"/>
      <c r="E148" s="444"/>
      <c r="F148" s="444"/>
      <c r="G148" s="444"/>
      <c r="H148" s="444"/>
      <c r="I148" s="444"/>
      <c r="J148" s="444"/>
    </row>
    <row r="149" spans="1:10" ht="24" customHeight="1" x14ac:dyDescent="0.25">
      <c r="A149" s="443"/>
      <c r="B149" s="443"/>
      <c r="C149" s="443"/>
      <c r="D149" s="443"/>
      <c r="E149" s="443"/>
      <c r="F149" s="443"/>
      <c r="G149" s="443"/>
      <c r="H149" s="443"/>
      <c r="I149" s="443"/>
      <c r="J149" s="443"/>
    </row>
    <row r="150" spans="1:10" ht="12.75" customHeight="1" x14ac:dyDescent="0.25">
      <c r="A150" s="477"/>
      <c r="B150" s="477"/>
      <c r="C150" s="477"/>
      <c r="D150" s="477"/>
      <c r="E150" s="477"/>
      <c r="F150" s="477"/>
      <c r="G150" s="477"/>
      <c r="H150" s="477"/>
      <c r="I150" s="477"/>
      <c r="J150" s="444"/>
    </row>
    <row r="151" spans="1:10" ht="26.25" customHeight="1" thickBot="1" x14ac:dyDescent="0.3">
      <c r="A151" s="477"/>
      <c r="B151" s="477"/>
      <c r="C151" s="477"/>
      <c r="D151" s="477"/>
      <c r="E151" s="477"/>
      <c r="F151" s="477"/>
      <c r="G151" s="477"/>
      <c r="H151" s="477"/>
      <c r="I151" s="477"/>
      <c r="J151" s="444"/>
    </row>
    <row r="152" spans="1:10" ht="6" customHeight="1" thickTop="1" thickBot="1" x14ac:dyDescent="0.3">
      <c r="A152" s="732"/>
      <c r="B152" s="732"/>
      <c r="C152" s="732"/>
      <c r="D152" s="732"/>
      <c r="E152" s="732"/>
      <c r="F152" s="732"/>
      <c r="G152" s="732"/>
      <c r="H152" s="732"/>
      <c r="I152" s="732"/>
      <c r="J152" s="732"/>
    </row>
    <row r="153" spans="1:10" ht="15" customHeight="1" thickTop="1" x14ac:dyDescent="0.25">
      <c r="A153" s="468"/>
      <c r="B153" s="468"/>
      <c r="C153" s="468"/>
      <c r="D153" s="468"/>
      <c r="E153" s="468"/>
      <c r="F153" s="468"/>
      <c r="G153" s="468"/>
      <c r="H153" s="468"/>
      <c r="I153" s="468"/>
      <c r="J153" s="468"/>
    </row>
    <row r="154" spans="1:10" ht="30.75" customHeight="1" x14ac:dyDescent="0.25">
      <c r="A154" s="728" t="s">
        <v>301</v>
      </c>
      <c r="B154" s="728"/>
      <c r="C154" s="728"/>
      <c r="D154" s="728"/>
      <c r="E154" s="728"/>
      <c r="F154" s="728"/>
      <c r="G154" s="728"/>
      <c r="H154" s="728"/>
      <c r="I154" s="728"/>
      <c r="J154" s="444"/>
    </row>
    <row r="155" spans="1:10" ht="12.75" customHeight="1" x14ac:dyDescent="0.25">
      <c r="A155" s="441"/>
      <c r="B155" s="441"/>
      <c r="C155" s="441"/>
      <c r="D155" s="438"/>
      <c r="E155" s="438"/>
      <c r="F155" s="438"/>
      <c r="G155" s="438"/>
      <c r="J155" s="444"/>
    </row>
    <row r="156" spans="1:10" ht="27" customHeight="1" x14ac:dyDescent="0.25">
      <c r="A156" s="729" t="s">
        <v>302</v>
      </c>
      <c r="B156" s="729"/>
      <c r="C156" s="729"/>
      <c r="D156" s="729"/>
      <c r="E156" s="729"/>
      <c r="F156" s="729"/>
      <c r="G156" s="729"/>
      <c r="H156" s="729"/>
      <c r="I156" s="729"/>
      <c r="J156" s="729"/>
    </row>
    <row r="157" spans="1:10" ht="27" customHeight="1" x14ac:dyDescent="0.25">
      <c r="A157" s="729" t="s">
        <v>303</v>
      </c>
      <c r="B157" s="729"/>
      <c r="C157" s="729"/>
      <c r="D157" s="729"/>
      <c r="E157" s="729"/>
      <c r="F157" s="729"/>
      <c r="G157" s="729"/>
      <c r="H157" s="729"/>
      <c r="I157" s="729"/>
      <c r="J157" s="729"/>
    </row>
    <row r="158" spans="1:10" ht="30" customHeight="1" x14ac:dyDescent="0.25">
      <c r="A158" s="725" t="s">
        <v>304</v>
      </c>
      <c r="B158" s="725"/>
      <c r="C158" s="725"/>
      <c r="D158" s="725"/>
      <c r="E158" s="725"/>
      <c r="F158" s="725"/>
      <c r="G158" s="725"/>
      <c r="H158" s="725"/>
      <c r="I158" s="725"/>
      <c r="J158" s="725"/>
    </row>
    <row r="159" spans="1:10" ht="17.25" customHeight="1" x14ac:dyDescent="0.25">
      <c r="A159" s="730" t="s">
        <v>305</v>
      </c>
      <c r="B159" s="730"/>
      <c r="C159" s="730"/>
      <c r="D159" s="730"/>
      <c r="E159" s="730"/>
      <c r="F159" s="730"/>
      <c r="G159" s="730"/>
      <c r="H159" s="730"/>
      <c r="I159" s="730"/>
      <c r="J159" s="730"/>
    </row>
    <row r="160" spans="1:10" ht="45.75" customHeight="1" x14ac:dyDescent="0.25">
      <c r="A160" s="725" t="s">
        <v>306</v>
      </c>
      <c r="B160" s="725"/>
      <c r="C160" s="725"/>
      <c r="D160" s="725"/>
      <c r="E160" s="725"/>
      <c r="F160" s="725"/>
      <c r="G160" s="725"/>
      <c r="H160" s="725"/>
      <c r="I160" s="725"/>
      <c r="J160" s="725"/>
    </row>
    <row r="161" spans="1:10" ht="31.5" customHeight="1" x14ac:dyDescent="0.25">
      <c r="A161" s="725" t="s">
        <v>307</v>
      </c>
      <c r="B161" s="725"/>
      <c r="C161" s="725"/>
      <c r="D161" s="725"/>
      <c r="E161" s="725"/>
      <c r="F161" s="725"/>
      <c r="G161" s="725"/>
      <c r="H161" s="725"/>
      <c r="I161" s="725"/>
      <c r="J161" s="725"/>
    </row>
    <row r="162" spans="1:10" ht="27" customHeight="1" x14ac:dyDescent="0.25">
      <c r="A162" s="726" t="s">
        <v>308</v>
      </c>
      <c r="B162" s="726"/>
      <c r="C162" s="726"/>
      <c r="D162" s="726"/>
      <c r="E162" s="726"/>
      <c r="F162" s="726"/>
      <c r="G162" s="726"/>
      <c r="H162" s="726"/>
      <c r="I162" s="726"/>
      <c r="J162" s="726"/>
    </row>
    <row r="163" spans="1:10" ht="27" customHeight="1" x14ac:dyDescent="0.25">
      <c r="A163" s="726" t="s">
        <v>309</v>
      </c>
      <c r="B163" s="726"/>
      <c r="C163" s="726"/>
      <c r="D163" s="726"/>
      <c r="E163" s="726"/>
      <c r="F163" s="726"/>
      <c r="G163" s="726"/>
      <c r="H163" s="726"/>
      <c r="I163" s="726"/>
      <c r="J163" s="726"/>
    </row>
    <row r="164" spans="1:10" ht="27" customHeight="1" x14ac:dyDescent="0.25">
      <c r="A164" s="480"/>
      <c r="B164" s="480"/>
      <c r="C164" s="480"/>
      <c r="D164" s="480"/>
      <c r="E164" s="480"/>
      <c r="F164" s="480"/>
      <c r="G164" s="480"/>
      <c r="H164" s="480"/>
      <c r="I164" s="480"/>
      <c r="J164" s="444"/>
    </row>
    <row r="172" spans="1:10" ht="4.5" customHeight="1" x14ac:dyDescent="0.25"/>
    <row r="177" spans="1:10" ht="0.75" customHeight="1" x14ac:dyDescent="0.25"/>
    <row r="179" spans="1:10" ht="4.5" customHeight="1" x14ac:dyDescent="0.25"/>
    <row r="180" spans="1:10" hidden="1" x14ac:dyDescent="0.25"/>
    <row r="181" spans="1:10" ht="7.5" customHeight="1" x14ac:dyDescent="0.25"/>
    <row r="184" spans="1:10" ht="15.75" thickBot="1" x14ac:dyDescent="0.3"/>
    <row r="185" spans="1:10" ht="5.25" customHeight="1" thickTop="1" thickBot="1" x14ac:dyDescent="0.3">
      <c r="A185" s="481"/>
      <c r="B185" s="481"/>
      <c r="C185" s="481"/>
      <c r="D185" s="481"/>
      <c r="E185" s="481"/>
      <c r="F185" s="481"/>
      <c r="G185" s="481"/>
      <c r="H185" s="481"/>
      <c r="I185" s="481"/>
      <c r="J185" s="481"/>
    </row>
    <row r="186" spans="1:10" ht="15.75" thickTop="1" x14ac:dyDescent="0.25"/>
  </sheetData>
  <sheetProtection password="CEC2" sheet="1" objects="1" scenarios="1"/>
  <mergeCells count="129">
    <mergeCell ref="A12:C12"/>
    <mergeCell ref="D12:G12"/>
    <mergeCell ref="A14:C14"/>
    <mergeCell ref="D14:G14"/>
    <mergeCell ref="A16:B16"/>
    <mergeCell ref="D16:J16"/>
    <mergeCell ref="A6:C6"/>
    <mergeCell ref="A7:J7"/>
    <mergeCell ref="A8:E8"/>
    <mergeCell ref="A10:C10"/>
    <mergeCell ref="D10:G10"/>
    <mergeCell ref="A24:C24"/>
    <mergeCell ref="D24:E24"/>
    <mergeCell ref="F24:G24"/>
    <mergeCell ref="H24:J24"/>
    <mergeCell ref="A26:J27"/>
    <mergeCell ref="A28:J28"/>
    <mergeCell ref="A18:B18"/>
    <mergeCell ref="D18:E18"/>
    <mergeCell ref="A20:C20"/>
    <mergeCell ref="A22:C22"/>
    <mergeCell ref="D22:G22"/>
    <mergeCell ref="B37:D37"/>
    <mergeCell ref="G37:I37"/>
    <mergeCell ref="B38:D38"/>
    <mergeCell ref="G38:I38"/>
    <mergeCell ref="B40:D40"/>
    <mergeCell ref="A41:J41"/>
    <mergeCell ref="A30:J30"/>
    <mergeCell ref="A32:D32"/>
    <mergeCell ref="B35:D35"/>
    <mergeCell ref="G35:I35"/>
    <mergeCell ref="B36:D36"/>
    <mergeCell ref="G36:I36"/>
    <mergeCell ref="E59:F59"/>
    <mergeCell ref="A60:C60"/>
    <mergeCell ref="A61:C61"/>
    <mergeCell ref="E61:G61"/>
    <mergeCell ref="A62:C62"/>
    <mergeCell ref="E62:G62"/>
    <mergeCell ref="A47:J47"/>
    <mergeCell ref="B51:E51"/>
    <mergeCell ref="A53:I53"/>
    <mergeCell ref="A55:J55"/>
    <mergeCell ref="A57:B57"/>
    <mergeCell ref="A58:D58"/>
    <mergeCell ref="E58:G58"/>
    <mergeCell ref="A69:J69"/>
    <mergeCell ref="A71:J71"/>
    <mergeCell ref="A76:B76"/>
    <mergeCell ref="A80:J80"/>
    <mergeCell ref="A85:J85"/>
    <mergeCell ref="C88:J88"/>
    <mergeCell ref="A63:C63"/>
    <mergeCell ref="A64:C64"/>
    <mergeCell ref="E64:G64"/>
    <mergeCell ref="E65:G65"/>
    <mergeCell ref="A66:C66"/>
    <mergeCell ref="E66:G66"/>
    <mergeCell ref="A103:E103"/>
    <mergeCell ref="A104:J104"/>
    <mergeCell ref="B106:C106"/>
    <mergeCell ref="D106:E106"/>
    <mergeCell ref="F106:H106"/>
    <mergeCell ref="B107:C107"/>
    <mergeCell ref="D107:E107"/>
    <mergeCell ref="F107:H107"/>
    <mergeCell ref="C90:J90"/>
    <mergeCell ref="C94:H94"/>
    <mergeCell ref="C95:J95"/>
    <mergeCell ref="C97:H97"/>
    <mergeCell ref="C99:H99"/>
    <mergeCell ref="C101:H101"/>
    <mergeCell ref="A126:B126"/>
    <mergeCell ref="C126:D126"/>
    <mergeCell ref="E126:F126"/>
    <mergeCell ref="H126:I126"/>
    <mergeCell ref="A127:B127"/>
    <mergeCell ref="C127:D127"/>
    <mergeCell ref="E127:F127"/>
    <mergeCell ref="H127:I127"/>
    <mergeCell ref="A111:J111"/>
    <mergeCell ref="A114:J114"/>
    <mergeCell ref="A119:J119"/>
    <mergeCell ref="A123:J123"/>
    <mergeCell ref="A125:B125"/>
    <mergeCell ref="C125:D125"/>
    <mergeCell ref="E125:F125"/>
    <mergeCell ref="H125:I125"/>
    <mergeCell ref="A133:I133"/>
    <mergeCell ref="A135:B135"/>
    <mergeCell ref="C135:E135"/>
    <mergeCell ref="F135:G135"/>
    <mergeCell ref="H135:J135"/>
    <mergeCell ref="A136:B136"/>
    <mergeCell ref="C136:D136"/>
    <mergeCell ref="H136:I136"/>
    <mergeCell ref="A128:B128"/>
    <mergeCell ref="C128:D128"/>
    <mergeCell ref="E128:F128"/>
    <mergeCell ref="H128:I128"/>
    <mergeCell ref="A129:B129"/>
    <mergeCell ref="C129:D129"/>
    <mergeCell ref="E129:F129"/>
    <mergeCell ref="H129:I129"/>
    <mergeCell ref="A1:C3"/>
    <mergeCell ref="D1:H3"/>
    <mergeCell ref="A161:J161"/>
    <mergeCell ref="A162:J162"/>
    <mergeCell ref="A163:J163"/>
    <mergeCell ref="D20:E20"/>
    <mergeCell ref="A154:I154"/>
    <mergeCell ref="A156:J156"/>
    <mergeCell ref="A157:J157"/>
    <mergeCell ref="A158:J158"/>
    <mergeCell ref="A159:J159"/>
    <mergeCell ref="A160:J160"/>
    <mergeCell ref="A140:J140"/>
    <mergeCell ref="A142:J142"/>
    <mergeCell ref="A143:F143"/>
    <mergeCell ref="A144:J144"/>
    <mergeCell ref="A146:J146"/>
    <mergeCell ref="A152:J152"/>
    <mergeCell ref="A137:B137"/>
    <mergeCell ref="C137:D137"/>
    <mergeCell ref="H137:I137"/>
    <mergeCell ref="A138:B138"/>
    <mergeCell ref="C138:D138"/>
    <mergeCell ref="H138:I138"/>
  </mergeCells>
  <pageMargins left="0.70866141732283472" right="0.70866141732283472" top="0.74803149606299213" bottom="0.74803149606299213" header="0.31496062992125984" footer="0.31496062992125984"/>
  <pageSetup orientation="portrait" horizontalDpi="4294967293" r:id="rId1"/>
  <headerFooter>
    <oddHeader xml:space="preserve">&amp;C
                                  &amp;"-,Negrita" &amp;R
&amp;"-,Negrita"No. 
</oddHeader>
    <oddFooter>&amp;L&amp;G&amp;CSUPERINTENDENCIA DE INDUSTRIA Y COMERCIO SEDE CAN
Laboratorio de calibración - Volumen
Avenida Carrera 50 No. 26-55, Interior 5 CAN
Conmutador: (57) (1) 2542222
Bogotá. D.C. Colombia&amp;R                      
&amp;G
RT03-F14 Vr.0 (2016-09-21)</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CALIBRACIÓN DEL CUERPO RVC</vt:lpstr>
      <vt:lpstr>VERIFICACIÓN DE ESCALA</vt:lpstr>
      <vt:lpstr>RT03-F14</vt:lpstr>
      <vt:lpstr>'CALIBRACIÓN DEL CUERPO RVC'!Área_de_impresión</vt:lpstr>
      <vt:lpstr>'RT03-F14'!Títulos_a_imprimir</vt:lpstr>
      <vt:lpstr>Vrvc</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SIC</dc:creator>
  <cp:lastModifiedBy>Maria del Carmen Diaz Fonseca</cp:lastModifiedBy>
  <cp:lastPrinted>2016-09-21T13:12:57Z</cp:lastPrinted>
  <dcterms:created xsi:type="dcterms:W3CDTF">2016-07-18T15:19:42Z</dcterms:created>
  <dcterms:modified xsi:type="dcterms:W3CDTF">2016-09-21T20:25:20Z</dcterms:modified>
</cp:coreProperties>
</file>